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sandra\Desktop\2023.gads budžets - dome\"/>
    </mc:Choice>
  </mc:AlternateContent>
  <bookViews>
    <workbookView xWindow="-28920" yWindow="-120" windowWidth="29040" windowHeight="15720" firstSheet="4" activeTab="11"/>
  </bookViews>
  <sheets>
    <sheet name="Pielikums Nr.1" sheetId="1" r:id="rId3"/>
    <sheet name="Pielikums Nr.1.1." sheetId="4" r:id="rId4"/>
    <sheet name="Pielikums Nr.1.2." sheetId="5" r:id="rId5"/>
    <sheet name="Pielikums Nr.1.3." sheetId="6" r:id="rId6"/>
    <sheet name="Pielikums Nr.2" sheetId="2" r:id="rId7"/>
    <sheet name="Pielikums nr.2.1." sheetId="3" r:id="rId8"/>
    <sheet name="Pielikums Nr.2.2" sheetId="8" r:id="rId9"/>
    <sheet name="Pielikums Nr.2.3" sheetId="7" r:id="rId10"/>
    <sheet name="Pielikums Nr.3" sheetId="11" r:id="rId11"/>
    <sheet name="Pielikums Nr.3.1." sheetId="9" r:id="rId12"/>
    <sheet name="Pielikums Nr.3.2." sheetId="12" r:id="rId13"/>
    <sheet name="Pielikums Nr.4." sheetId="13" r:id="rId14"/>
  </sheets>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4" l="1"/>
</calcChain>
</file>

<file path=xl/sharedStrings.xml><?xml version="1.0" encoding="utf-8"?>
<sst xmlns="http://schemas.openxmlformats.org/spreadsheetml/2006/main" count="1196" uniqueCount="1010">
  <si>
    <t>Pielikums Nr.1.</t>
  </si>
  <si>
    <t>Rādītāju nosaukumi</t>
  </si>
  <si>
    <t>Budžeta kategoriju kodi</t>
  </si>
  <si>
    <t>Plāns 2023. gadam</t>
  </si>
  <si>
    <t>EUR</t>
  </si>
  <si>
    <t>I IEŅĒMUMI - kopā</t>
  </si>
  <si>
    <t/>
  </si>
  <si>
    <t>1.0.0.0.</t>
  </si>
  <si>
    <t xml:space="preserve">  Ieņēmumi no iedzīvotāju ienākuma nodokļa</t>
  </si>
  <si>
    <t xml:space="preserve">  1.1.0.0.</t>
  </si>
  <si>
    <t>4.0.0.0.</t>
  </si>
  <si>
    <t xml:space="preserve">  Nekustamā īpašuma nodoklis</t>
  </si>
  <si>
    <t xml:space="preserve">  4.1.0.0.</t>
  </si>
  <si>
    <t>5.0.0.0.</t>
  </si>
  <si>
    <t xml:space="preserve">  Nodokļi atsevišķām precēm un pakalpojumu veidiem</t>
  </si>
  <si>
    <t xml:space="preserve">  5.4.0.0.</t>
  </si>
  <si>
    <t xml:space="preserve">  Nodokļi un maksājumi par tiesībām lietot atsevišķas preces</t>
  </si>
  <si>
    <t xml:space="preserve">  5.5.0.0.</t>
  </si>
  <si>
    <t>8.0.0.0.</t>
  </si>
  <si>
    <t xml:space="preserve">  Ieņēmumi no dividendēm (ieņēmumi no valsts (pašvaldību) kapitāla izmantošanas)</t>
  </si>
  <si>
    <t xml:space="preserve">  8.3.0.0.</t>
  </si>
  <si>
    <t xml:space="preserve">  Procentu ieņēmumi par depozītiem, kontu atlikumiem un valsts parāda vērtspapīriem un atlikto maksājumu</t>
  </si>
  <si>
    <t xml:space="preserve">  8.6.0.0.</t>
  </si>
  <si>
    <t>9.0.0.0.</t>
  </si>
  <si>
    <t xml:space="preserve">  Valsts nodevas par valsts sniegto nodrošinājumu un juridiskajiem un citiem pakalpojumiem</t>
  </si>
  <si>
    <t xml:space="preserve">  9.1.0.0.</t>
  </si>
  <si>
    <t xml:space="preserve">  Valsts nodevas, kuras ieskaita pašvaldību budžetā</t>
  </si>
  <si>
    <t xml:space="preserve">  9.4.0.0.</t>
  </si>
  <si>
    <t xml:space="preserve">  Pašvaldību nodevas</t>
  </si>
  <si>
    <t xml:space="preserve">  9.5.0.0.</t>
  </si>
  <si>
    <t>10.0.0.0.</t>
  </si>
  <si>
    <t xml:space="preserve">  Naudas sodi</t>
  </si>
  <si>
    <t xml:space="preserve">  10.1.0.0.</t>
  </si>
  <si>
    <t>12.0.0.0.</t>
  </si>
  <si>
    <t xml:space="preserve">  Nenodokļu ieņēmumi un ieņēmumi no zaudējumu atlīdzībām un kompensācijām</t>
  </si>
  <si>
    <t xml:space="preserve">  12.2.0.0.</t>
  </si>
  <si>
    <t xml:space="preserve">  Dažādi nenodokļu ieņēmumi</t>
  </si>
  <si>
    <t xml:space="preserve">  12.3.0.0.</t>
  </si>
  <si>
    <t>Ieņēmumi no valsts (pašvaldību) īpašuma iznomāšanas, pārdošanas un no nodokļu pamatparāda kapitalizācijas</t>
  </si>
  <si>
    <t>13.0.0.0.</t>
  </si>
  <si>
    <t xml:space="preserve">  Ieņēmumi no ēku un būvju īpašuma pārdošanas</t>
  </si>
  <si>
    <t xml:space="preserve">  13.1.0.0.</t>
  </si>
  <si>
    <t xml:space="preserve">  Ieņēmumi no zemes, meža īpašuma pārdošanas</t>
  </si>
  <si>
    <t xml:space="preserve">  13.2.0.0.</t>
  </si>
  <si>
    <t xml:space="preserve">  Ieņēmumi no valsts un pašvaldību kustamā īpašuma un mantas realizācijas</t>
  </si>
  <si>
    <t xml:space="preserve">  13.4.0.0.</t>
  </si>
  <si>
    <t>No valsts budžeta daļēji finansēto atvasināto publisko personu un budžeta nefinansēto iestāžu transferti</t>
  </si>
  <si>
    <t>17.0.0.0.</t>
  </si>
  <si>
    <t xml:space="preserve">  Pašvaldību saņemtie transferti no valsts budžeta daļēji finansētām atvasinātām publiskām personām un no budžeta nefinansētām iestādēm</t>
  </si>
  <si>
    <t xml:space="preserve">  17.2.0.0.</t>
  </si>
  <si>
    <t>Valsts budžeta transferti</t>
  </si>
  <si>
    <t>18.0.0.0.</t>
  </si>
  <si>
    <t xml:space="preserve">  Pašvaldību saņemtie transferti no valsts budžeta</t>
  </si>
  <si>
    <t xml:space="preserve">  18.6.0.0.</t>
  </si>
  <si>
    <t>19.0.0.0.</t>
  </si>
  <si>
    <t xml:space="preserve">  Pašvaldību saņemtie transferti no citām pašvaldībām</t>
  </si>
  <si>
    <t xml:space="preserve">  19.2.0.0.</t>
  </si>
  <si>
    <t>Iestādes ieņēmumi</t>
  </si>
  <si>
    <t>21.0.0.0.</t>
  </si>
  <si>
    <t xml:space="preserve">  Iestādes ieņēmumi no ārvalstu finanšu palīdzības</t>
  </si>
  <si>
    <t xml:space="preserve">  21.1.0.0.</t>
  </si>
  <si>
    <t xml:space="preserve">  Ieņēmumi no iestāžu sniegtajiem maksas pakalpojumiem un citi pašu ieņēmumi</t>
  </si>
  <si>
    <t xml:space="preserve">  21.3.0.0.</t>
  </si>
  <si>
    <t xml:space="preserve">  Pārējie 21.3.0.0.grupā neklasificētie iestāžu ieņēmumi par iestāžu sniegtajiem maksas pakalpojumiem un citi pašu ieņēmumi</t>
  </si>
  <si>
    <t xml:space="preserve">  21.4.0.0.</t>
  </si>
  <si>
    <t>Pielikums Nr.2.</t>
  </si>
  <si>
    <t>Izdevumi atbilstoši funkcionālajām kategorijām</t>
  </si>
  <si>
    <t>IZDEVUMI-kopā</t>
  </si>
  <si>
    <t>Vispārējie valdības dienesti</t>
  </si>
  <si>
    <t>01.000</t>
  </si>
  <si>
    <t>Aizsardzība</t>
  </si>
  <si>
    <t>02.000</t>
  </si>
  <si>
    <t>Sabiedriskā kārtība un drošība</t>
  </si>
  <si>
    <t>03.000</t>
  </si>
  <si>
    <t>Ekonomiskā darbība</t>
  </si>
  <si>
    <t>04.000</t>
  </si>
  <si>
    <t>Teritoriju un mājokļu apsaimniekošana</t>
  </si>
  <si>
    <t>06.000</t>
  </si>
  <si>
    <t>Veselība</t>
  </si>
  <si>
    <t>07.000</t>
  </si>
  <si>
    <t>Atpūta, kultūra un reliģija</t>
  </si>
  <si>
    <t>08.000</t>
  </si>
  <si>
    <t>Izglītība</t>
  </si>
  <si>
    <t>09.000</t>
  </si>
  <si>
    <t>Sociālā aizsardzība</t>
  </si>
  <si>
    <t>10.000</t>
  </si>
  <si>
    <t>Pielikums Nr.2.1.</t>
  </si>
  <si>
    <t>Izdevumi atbilstoši ekonomiskajām kategorijām</t>
  </si>
  <si>
    <t xml:space="preserve"> IZDEVUMI - kopā</t>
  </si>
  <si>
    <t>Atlīdzība</t>
  </si>
  <si>
    <t>1000</t>
  </si>
  <si>
    <t xml:space="preserve">  Atalgojums</t>
  </si>
  <si>
    <t xml:space="preserve">  1100</t>
  </si>
  <si>
    <t xml:space="preserve">  Darba devēja valsts sociālās apdrošināšanas obligātās iemaksas, pabalsti un kompensācijas</t>
  </si>
  <si>
    <t xml:space="preserve">  1200</t>
  </si>
  <si>
    <t>Preces un pakalpojumi</t>
  </si>
  <si>
    <t>2000</t>
  </si>
  <si>
    <t xml:space="preserve">  Mācību, darba un dienesta komandējumi, dienesta, darba braucieni</t>
  </si>
  <si>
    <t xml:space="preserve">  2100</t>
  </si>
  <si>
    <t xml:space="preserve">  Pakalpojumi</t>
  </si>
  <si>
    <t xml:space="preserve">  2200</t>
  </si>
  <si>
    <t xml:space="preserve">  Krājumi, materiāli, energoresursi, preces, biroja preces un inventārs, kurus neuzskaita kodā 5000</t>
  </si>
  <si>
    <t xml:space="preserve">  2300</t>
  </si>
  <si>
    <t xml:space="preserve">  Izdevumi periodikas iegādei</t>
  </si>
  <si>
    <t xml:space="preserve">  2400</t>
  </si>
  <si>
    <t xml:space="preserve">  Budžeta iestāžu nodokļu, nodevu un sankciju maksājumi</t>
  </si>
  <si>
    <t xml:space="preserve">  2500</t>
  </si>
  <si>
    <t>Subsīdijas un dotācijas</t>
  </si>
  <si>
    <t>3000</t>
  </si>
  <si>
    <t xml:space="preserve">  Subsīdijas un dotācijas komersantiem, biedrībām un nodibinājumiem</t>
  </si>
  <si>
    <t xml:space="preserve">  3200</t>
  </si>
  <si>
    <t>Procentu izdevumi</t>
  </si>
  <si>
    <t>4000</t>
  </si>
  <si>
    <t xml:space="preserve">  Procentu maksājumi iekšzemes kredītiestādēm</t>
  </si>
  <si>
    <t xml:space="preserve">  4200</t>
  </si>
  <si>
    <t xml:space="preserve">  Pārējie procentu maksājumi</t>
  </si>
  <si>
    <t xml:space="preserve">  4300</t>
  </si>
  <si>
    <t>Pamatkapitāla veidošana</t>
  </si>
  <si>
    <t>5000</t>
  </si>
  <si>
    <t xml:space="preserve">  Nemateriālie ieguldījumi</t>
  </si>
  <si>
    <t xml:space="preserve">  5100</t>
  </si>
  <si>
    <t xml:space="preserve">  Pamatlīdzekļi</t>
  </si>
  <si>
    <t xml:space="preserve">  5200</t>
  </si>
  <si>
    <t>Sociālie pabalsti</t>
  </si>
  <si>
    <t>6000</t>
  </si>
  <si>
    <t xml:space="preserve">  Pensijas un sociālie pabalsti naudā</t>
  </si>
  <si>
    <t xml:space="preserve">  6200</t>
  </si>
  <si>
    <t xml:space="preserve">  Sociālie pabalsti natūrā</t>
  </si>
  <si>
    <t xml:space="preserve">  6300</t>
  </si>
  <si>
    <t xml:space="preserve">  Pārējie klasifikācijā neminētie maksājumi iedzīvotājiem natūrā un kompensācijas</t>
  </si>
  <si>
    <t xml:space="preserve">  6400</t>
  </si>
  <si>
    <t>Transferti, uzturēšanas izdevumu transferti, pašu resursu maksājumi, starptautiskā sadarbība</t>
  </si>
  <si>
    <t>7000</t>
  </si>
  <si>
    <t xml:space="preserve">  Pašvaldību transferti un uzturēšanas izdevumu transferti</t>
  </si>
  <si>
    <t xml:space="preserve">  7200</t>
  </si>
  <si>
    <t>Plānotais finansējums 2023. gadam</t>
  </si>
  <si>
    <t>Algoti pagaidu sabiedriskie darbi/ NVA finansējums</t>
  </si>
  <si>
    <t>Skolēnu darbs vasarā/ NVA finansējums</t>
  </si>
  <si>
    <t xml:space="preserve">Atskurbtuve/ VARAM finansējums </t>
  </si>
  <si>
    <t>Ūdensapgādes un kanalizācijas tīklu paplašināšana Preiļu novada Aglonas pagasta Aglonas cienmā no mSomarsetas ielas pa 4.maija ielu un Rēzeknes ielu</t>
  </si>
  <si>
    <t>Zivju fonda projekti/ LAD finansējums</t>
  </si>
  <si>
    <t>Projekts Solis uz priekšu</t>
  </si>
  <si>
    <t>Mērķdotācija VPVKAC</t>
  </si>
  <si>
    <t>Mērķdotācija Ukrainas bēgļu atbalstam</t>
  </si>
  <si>
    <t xml:space="preserve"> Mērķdotācija feldšeru vecmāšu punktu darba nodrošināšanai</t>
  </si>
  <si>
    <t>Mērķdotācija pašdarbības kolektīvu vadītāju atalgojumu</t>
  </si>
  <si>
    <t xml:space="preserve">Mērķdotācija 5.-6.gadīgo audzēkņu pedagogu atalgojumam </t>
  </si>
  <si>
    <t>Mērķdotācija pedagogu atalgojumam</t>
  </si>
  <si>
    <t>Mērķdotācija izglītības iestāžu asistentu atalgojumam</t>
  </si>
  <si>
    <t>Mērķdotācija interešu izglītības pedagogu atalgojumam</t>
  </si>
  <si>
    <t>Latvijas Skolas Soma</t>
  </si>
  <si>
    <t>Mērķdotācija sporta skolas pedagogu atalgojumam</t>
  </si>
  <si>
    <t>Mērķdotācija mākslas, mūzikas programmu pedagogu atalgojumam</t>
  </si>
  <si>
    <t>Mērķdotācija 1-4.klašu ēdināšanai</t>
  </si>
  <si>
    <t>Dotācija sociālās aprūpes iestādēm</t>
  </si>
  <si>
    <t>Mērķdotācija audžuģimenei bērna uzturnaudai</t>
  </si>
  <si>
    <t>Mērķdotācija mājokļa pabalstam</t>
  </si>
  <si>
    <t>Dotācija energoresursu atbalstam iedzīvotājiem</t>
  </si>
  <si>
    <t xml:space="preserve"> Mērķdotācija autoceļiem</t>
  </si>
  <si>
    <t>Mērķdotācija Aglonas Reliģisko svētku nodrošināšanai</t>
  </si>
  <si>
    <t>Mērķdotācija Asistentu pakalpojumu nodrošināšanai invalīdiem</t>
  </si>
  <si>
    <t>Dziesmu un deju svētki</t>
  </si>
  <si>
    <t>VKKF/" Ekspozīcija"Godība.Paspēle.Atspulgi""</t>
  </si>
  <si>
    <t xml:space="preserve">Dotācija atlīdzības palielināšanai aprūpētājiem ilgstošas sociālās aprūpes un sociālās rehabilitācijas institūcijās </t>
  </si>
  <si>
    <t>No valsts budžeta iestādēm plānotie 2023.gadā  saņemtie transferti Eiropas Savienības politiku instrumentu un pārējās ārvalstu finanšu palīdzības līdzfinansētajiem projektiem (pasākumiem) (18.6.3.0.)</t>
  </si>
  <si>
    <t>Projekts Nr.8.3.3.0/15/I/001 Proti un dari</t>
  </si>
  <si>
    <t>Projekts Nr.9.2.4.2./16/I/078 Pasākumi Preiļu novada vietējās sabiedrības veselības  veicināšanai un slimību profilaksei</t>
  </si>
  <si>
    <t xml:space="preserve"> Projekts nr.9.2.4.2/16/I/002 Veselības veicināšanas pasākumi Aglonas, Kastuļinas, Šķeltovas un Grāveru pagastos</t>
  </si>
  <si>
    <t xml:space="preserve"> Projekts nr.9.2.4.2/16/I/063 Veselības veicināšanas un profilakses pasākumi vietējai sabiedrībai Preiļu novada Vārkavas, Upmalas un Rožkalnu pagastos</t>
  </si>
  <si>
    <t>Projekts nr.9.2.4.2/16/I/099 Veselības veicināšanas un slimības profilakses uzlabošanas pasākumi Riebiņu apvienības pārvaldes teritorijā</t>
  </si>
  <si>
    <t>Projekts Nr.7.2.1.2./15/I/001 Sākotnējās profesionālās izglītības programmu īstenošana Jauniesu garantijas ietvaros</t>
  </si>
  <si>
    <t>Projekts Nr.LLI-476 Vides kvalitātes uzlabošanas pasākumi publiskajās ūdenstilpnēs Latvijā un Lietuvā</t>
  </si>
  <si>
    <t>Projekts Nr.3.3.1.0/20/I/011  Preiļu pils 1.stāva atjaunošana komercdarbības attīstības nodrošināšanai</t>
  </si>
  <si>
    <t xml:space="preserve"> Projekts "Pašvaldību funkciju īstenošanai un pakalpojumu sniegšanai nepieciešamo bezemisiju transportlīdzekļu iegāde"</t>
  </si>
  <si>
    <t>Projekts Nr.22-03-AL21-A019.2204-000002 Pelēču purva taka</t>
  </si>
  <si>
    <t xml:space="preserve"> Projekts nr. 5.6.2.0/20/I/005 Uzņēmējdarbības vides uzlabošana un investīciju piesaistes veicināšana Riebiņu novadā</t>
  </si>
  <si>
    <t xml:space="preserve"> Projekts Nr.4.2.2.0/21/A/057 KC ēkas energoefektivitātes paaugstināšana Raiņa bulv.28</t>
  </si>
  <si>
    <t xml:space="preserve"> Projekts SOLIDART-Jauniešu sadarbība un solidaritāte krīzes laikā, izmantojot radošumu un mākslu</t>
  </si>
  <si>
    <t>Projekts Nr.4.2.2.0/20/I/012 Energoefektivitātes uzlabošana Preiļu BJSS Aglonas ielā 24</t>
  </si>
  <si>
    <t>Projekts Atbalsts izglītojamo individuālo kompetenču attīstībai Nr.8.3.2.2/16/I/001</t>
  </si>
  <si>
    <t>Projekts Atbalsts ipriekšlaicīgas mācību pārtraukšanas samazināšanai Nr.8.3.4.0/16/I/001</t>
  </si>
  <si>
    <t xml:space="preserve"> Projekts Nr.4.2.2.0/21/A/079 Aglonas PII energoefektivitātes paaugstināšana</t>
  </si>
  <si>
    <t>Labklājības pārvalde  Preiļi/ Supervīzijas ESF projekts Nr. 9.2.1.1/15/I/001 PSDAP</t>
  </si>
  <si>
    <t>Ģimenes asistenta pakalpojuma aprobēšana</t>
  </si>
  <si>
    <t>Projekts Nr.101051304-NCLV-ERASMUS-EDU-2021_AL-AGENDA-IBA"Nacionālie koordinatori Eiropas programmas ieviešanai Latvijas pieaugušo izglītībā"</t>
  </si>
  <si>
    <t>Siltumnīcefektīva gāzu emisiju samazināšana pašvaldību publisko teritoriju apgaismojuma infrastruktūra Preiļu pilsētā</t>
  </si>
  <si>
    <t>Aglonas nūjošanas trases apgaismojuma ierīkošana Aglonas pagasta Preiļu novadā,- priekšfinansējuma atgriešana</t>
  </si>
  <si>
    <t>No valsts budžeta daļēji finansēto atvasināto publisko personu un budžeta nefinansēto iestāžu transferti (17.0.0.0)</t>
  </si>
  <si>
    <t xml:space="preserve"> Projekts Nr.LLI-539 Amatniecība kā tūrisma produkts bez robežām</t>
  </si>
  <si>
    <t xml:space="preserve"> Deinstitucionalizācijas pasākumu īstenošana Latgales reģionā Nr. 9.2.2.1./15/I/005</t>
  </si>
  <si>
    <t xml:space="preserve">Projektu līdzfinansējumi </t>
  </si>
  <si>
    <t xml:space="preserve">Līdzfinansējums 2023.gadā </t>
  </si>
  <si>
    <t xml:space="preserve"> Ūdensapgādes un kanalizācijas tīklu paplašināšana Preiļu novada Aglonas pagasta Aglonas cienmā no mSomarsetas ielas pa 4.maija ielu un Rēzeknes ielu</t>
  </si>
  <si>
    <t xml:space="preserve"> Projekts Nr.3.3.1.0/20/I/011  Preiļu pils 1.stāva atjaunošana komercdarbības attīstības nodrošināšanai</t>
  </si>
  <si>
    <t xml:space="preserve"> Projekts nr. 5.6.2.0/17/I/024 Uzņēmējdarbības vides uzlabošana un investīciju piesaistes veicināšana Preiļu novadā - Intervences noliktavas ēka Rietumu ielā</t>
  </si>
  <si>
    <t xml:space="preserve"> Projekts Nr.22-03-AL21-A019.2204-000002 Pelēču purva taka</t>
  </si>
  <si>
    <t>Projekts nr. 5.6.2.0/20/I/005 Uzņēmējdarbības vides uzlabošana un investīciju piesaistes veicināšana Riebiņu novadā</t>
  </si>
  <si>
    <t>Projekts Nr.4.2.2.0/21/A/057 KC ēkas energoefektivitātes paaugstināšana Raiņa bulv.28</t>
  </si>
  <si>
    <t xml:space="preserve">  Projekts Nr.4.2.2.0/21/A/079 Aglonas PII energoefektivitātes paaugstināšana</t>
  </si>
  <si>
    <t>Siltumnīcefekta gāzu emisiju samazināšana pašvaldību publisko teritoriju apgaismojuma infrastruktūrā Preiļu pilsētā</t>
  </si>
  <si>
    <t>Preiļu novada Tūrisma attīstības un informācijas centra sniegto pakalpojumu un eksportspējas uzlabošanai, jaunas mājas lapas un Preiļu novada tūrisma piedāvājuma ceļveža izstrāde</t>
  </si>
  <si>
    <t>ERASMUS+ Jauniešu līdzdalības aktivitātes "Mobilā aplikācija Preiļu novada jauniešiem"</t>
  </si>
  <si>
    <t>Eiropas Savienības Atveseļošanas un noturības mehānisma plāna trešās komponentes "Nevienlīdzības mazināšana" 3.1. reformu un investīciju virziena "Reģionālā politika" 3.1.1.6.i. investīcijas "Pašvaldību funkciju īstenošanai un pakalpojumu sniegšanai nepieciešamo bezemisiju transportlīdzekļu iegāde" īstenošana</t>
  </si>
  <si>
    <t>Preiļu centra pārbūves būvprojekta izstrāde 1., 2. un 3.kārtas</t>
  </si>
  <si>
    <t>Pasaciņa rotaļu laukumu rekonstrukcija</t>
  </si>
  <si>
    <t>Zivju fonda projekti</t>
  </si>
  <si>
    <t>Parki bez robežām</t>
  </si>
  <si>
    <t xml:space="preserve">Ventilācijas ierīkošana 1.pamatskolā </t>
  </si>
  <si>
    <t>Laivu piestātņu izveide Jašas-Eikša ezers</t>
  </si>
  <si>
    <t>Sajūtu pilnas verstis Austrumlatvijā</t>
  </si>
  <si>
    <t>VKKF "Godība. Paspēle. Atspulgi</t>
  </si>
  <si>
    <t>2023.gada izdevumi iestādēm un pasākumiem</t>
  </si>
  <si>
    <t>Uzsk. dim. kods</t>
  </si>
  <si>
    <t>Uzsk. dim. nosaukums</t>
  </si>
  <si>
    <t>Asignējumi</t>
  </si>
  <si>
    <t>Ieņēmumi</t>
  </si>
  <si>
    <t>Finansēšana</t>
  </si>
  <si>
    <t>Kopā</t>
  </si>
  <si>
    <t>Mērķdotācijas</t>
  </si>
  <si>
    <t>No valsts budžeta ES projektiem</t>
  </si>
  <si>
    <t xml:space="preserve"> No citu ES projektu īstenošana</t>
  </si>
  <si>
    <t xml:space="preserve">Transferti projektiem </t>
  </si>
  <si>
    <t>Transferti no valsts budžeta</t>
  </si>
  <si>
    <t>Iezīmētie atlikumi</t>
  </si>
  <si>
    <t>Aizņēmums</t>
  </si>
  <si>
    <t>01.111</t>
  </si>
  <si>
    <t>Dome</t>
  </si>
  <si>
    <t>01.112</t>
  </si>
  <si>
    <t>Aizkalnes pagasta pārvalde</t>
  </si>
  <si>
    <t>01.113</t>
  </si>
  <si>
    <t>Preiļu pagasta pārvalde</t>
  </si>
  <si>
    <t>01.114</t>
  </si>
  <si>
    <t>Deputāti</t>
  </si>
  <si>
    <t>01.115</t>
  </si>
  <si>
    <t>Dzimtsarakstu nodaļa</t>
  </si>
  <si>
    <t>01.116</t>
  </si>
  <si>
    <t>Būvvalde</t>
  </si>
  <si>
    <t>01.117</t>
  </si>
  <si>
    <t>Saunas pagasta pārvalde</t>
  </si>
  <si>
    <t>01.118</t>
  </si>
  <si>
    <t>Pelēču pagasta pārvalde</t>
  </si>
  <si>
    <t>01.119</t>
  </si>
  <si>
    <t>Aglonas pagasta pārvalde</t>
  </si>
  <si>
    <t>01.119.1</t>
  </si>
  <si>
    <t>Aglonas pagasta pārvalde KAC</t>
  </si>
  <si>
    <t>01.120</t>
  </si>
  <si>
    <t>Riebiņu pagasta pārvalde</t>
  </si>
  <si>
    <t>01.120.1</t>
  </si>
  <si>
    <t>Riebiņu pagasta pārvalde KAC</t>
  </si>
  <si>
    <t>01.121</t>
  </si>
  <si>
    <t>Galēnu pagasta pārvalde</t>
  </si>
  <si>
    <t>01.122</t>
  </si>
  <si>
    <t>Silajāņu pagasta pārvalde</t>
  </si>
  <si>
    <t>01.123</t>
  </si>
  <si>
    <t>Sīļukana pagasta pārvalde</t>
  </si>
  <si>
    <t>01.124</t>
  </si>
  <si>
    <t>Stabulnieku pagasta pārvalde</t>
  </si>
  <si>
    <t>01.125</t>
  </si>
  <si>
    <t>Rušonas pagasta pārvalde</t>
  </si>
  <si>
    <t>01.126</t>
  </si>
  <si>
    <t>Vārkavas pagasta pārvalde</t>
  </si>
  <si>
    <t>01.127</t>
  </si>
  <si>
    <t>Upmalas pagasta pārvalde</t>
  </si>
  <si>
    <t>01.128</t>
  </si>
  <si>
    <t>Rožkalnu pagasta pārvalde</t>
  </si>
  <si>
    <t>01.331</t>
  </si>
  <si>
    <t>Novada publicitāte</t>
  </si>
  <si>
    <t>01.700</t>
  </si>
  <si>
    <t>Aizņēmumu procentmaksājumi</t>
  </si>
  <si>
    <t>01.110</t>
  </si>
  <si>
    <t>Finansējuma atgriešana par projektiem</t>
  </si>
  <si>
    <t>KOPĀ 01.000</t>
  </si>
  <si>
    <t>Civilā aizsardzība</t>
  </si>
  <si>
    <t>02.200</t>
  </si>
  <si>
    <t>KOPĀ 02.000</t>
  </si>
  <si>
    <t>03.390</t>
  </si>
  <si>
    <t>Bāriņtiesa</t>
  </si>
  <si>
    <t>03.600</t>
  </si>
  <si>
    <t>Pašvaldības policija</t>
  </si>
  <si>
    <t>KOPĀ 03.000</t>
  </si>
  <si>
    <t>04.730</t>
  </si>
  <si>
    <t>Preiļu tūrisma un informācijas centrs</t>
  </si>
  <si>
    <t>04.730.1</t>
  </si>
  <si>
    <t>LIAA Projekts -jaunas mājas lapas un Preiļu novada ceļveža izstrāde</t>
  </si>
  <si>
    <t>04.901</t>
  </si>
  <si>
    <t>Projekts Algoti pagaidu sabiedriskie darbi</t>
  </si>
  <si>
    <t>04.902</t>
  </si>
  <si>
    <t>Pārējā ekonomiskā darbība</t>
  </si>
  <si>
    <t>04.902.1</t>
  </si>
  <si>
    <t>Projekts Nr.ENI-LLB-1-244 MUSEUM 2020</t>
  </si>
  <si>
    <t>04.902.10</t>
  </si>
  <si>
    <t>Ekonomiskā darbība-uzņēmēju un NVO sadarbība</t>
  </si>
  <si>
    <t>04.902.4</t>
  </si>
  <si>
    <t xml:space="preserve">Skolēnu darbs vasarā </t>
  </si>
  <si>
    <t>04.902.11</t>
  </si>
  <si>
    <t>Sajūtu pilnas verstis Austrumlatvijā ("Versts full of feelings in Eastern Latvia")</t>
  </si>
  <si>
    <t>04.902.12</t>
  </si>
  <si>
    <t>Erasmus + projekts</t>
  </si>
  <si>
    <t>04.902.2</t>
  </si>
  <si>
    <t>04.902.3</t>
  </si>
  <si>
    <t>04.902.5</t>
  </si>
  <si>
    <t>Projekts nr.9.2.4.2/16/I/002 Veselības veicināšanas pasākumi Aglonas, Kastuļinas, Šķeltovas un Grāveru pagastos</t>
  </si>
  <si>
    <t>04.902.6</t>
  </si>
  <si>
    <t>Projekts nr.9.2.4.2/16/I/063 Veselības veicināšanas un profilakses pasākumi vietējai sabiedrībai Preiļu novada Vārkavas, Upmalas un Rožkalnu pagastos</t>
  </si>
  <si>
    <t>04.902.7</t>
  </si>
  <si>
    <t>04.902.9</t>
  </si>
  <si>
    <t>04.903</t>
  </si>
  <si>
    <t>Atskurbtuve</t>
  </si>
  <si>
    <t>KOPĀ 04.000</t>
  </si>
  <si>
    <t>Komunālā Saimniecība</t>
  </si>
  <si>
    <t>06.101</t>
  </si>
  <si>
    <t>Komunālā saimniecība Preiļos</t>
  </si>
  <si>
    <t>06.102</t>
  </si>
  <si>
    <t>Komunālā saimniecība Aizkalnes pagasta pārvaldē</t>
  </si>
  <si>
    <t>06.103</t>
  </si>
  <si>
    <t>Komunālā saimniecība Preiļu pagasta pārvaldē</t>
  </si>
  <si>
    <t>06.104</t>
  </si>
  <si>
    <t>Komunālā saimniecība Saunas pagasta pārvaldē</t>
  </si>
  <si>
    <t>06.104U</t>
  </si>
  <si>
    <t>Ūdenssaimniecība Saunas PP</t>
  </si>
  <si>
    <t>06.105</t>
  </si>
  <si>
    <t>Komunālā saimniecība Pelēču pagasta pārvaldē</t>
  </si>
  <si>
    <t>06.105U</t>
  </si>
  <si>
    <t>Ūdenssaimniecība Pelēču PP</t>
  </si>
  <si>
    <t>06.106</t>
  </si>
  <si>
    <t>Komunālā saimniecība Aglonas pagasta pārvalde</t>
  </si>
  <si>
    <t>06.106.P</t>
  </si>
  <si>
    <t>06.107</t>
  </si>
  <si>
    <t>Komunālā saimniecība Riebiņu pagasta pārvalde</t>
  </si>
  <si>
    <t>06.107U</t>
  </si>
  <si>
    <t>Ūdenssaimniecība Riebiņu PP</t>
  </si>
  <si>
    <t>06.108</t>
  </si>
  <si>
    <t>Komunālā saimniecība Galēnu pagasta pārvalde</t>
  </si>
  <si>
    <t>06.108U</t>
  </si>
  <si>
    <t>Ūenssaimniecība Galēnu PP</t>
  </si>
  <si>
    <t>06.109</t>
  </si>
  <si>
    <t>Komunālā saimniecība Silajāņu pagasta pārvalde</t>
  </si>
  <si>
    <t>06.109U</t>
  </si>
  <si>
    <t>Ūdenssaimniecība Silajāņu PP</t>
  </si>
  <si>
    <t>06.110</t>
  </si>
  <si>
    <t>Komunālā saimniecība Sīļukalna pagasta pārvalde</t>
  </si>
  <si>
    <t>06.110U</t>
  </si>
  <si>
    <t>Ūdenssaimniecība Sīļukalna PP</t>
  </si>
  <si>
    <t>06.111</t>
  </si>
  <si>
    <t>Komunālā saimniecība Stabulnieku pagasta pārvalde</t>
  </si>
  <si>
    <t>06.111U</t>
  </si>
  <si>
    <t>Ūdenssaimniecība Stabulnieku PP</t>
  </si>
  <si>
    <t>06.112</t>
  </si>
  <si>
    <t>Komunālā saimniecība Rušonas pagasta pārvalde</t>
  </si>
  <si>
    <t>06.112U</t>
  </si>
  <si>
    <t>Ūdenssaimniecība Rušonas PP</t>
  </si>
  <si>
    <t>06.113</t>
  </si>
  <si>
    <t>Komunālā saimniecība Vārkavas pagasta pārvalde</t>
  </si>
  <si>
    <t>06.114</t>
  </si>
  <si>
    <t>Komunālā saimniecība Upmalas pagasta pārvalde</t>
  </si>
  <si>
    <t>06.117</t>
  </si>
  <si>
    <t>Lauku teritoriju komunālā daļa</t>
  </si>
  <si>
    <t>Kopā komunālā saimniecība 06.100</t>
  </si>
  <si>
    <t>Ielu apgaismošana</t>
  </si>
  <si>
    <t>06.401</t>
  </si>
  <si>
    <t>Ielu apgaismošana Preiļos</t>
  </si>
  <si>
    <t>06.401.1</t>
  </si>
  <si>
    <t>Siltumnīcefektīva gāzu emisiju samazināšana pašvaldību publisko teritoriju apgaismojuma infra.Preiļu pilsētā</t>
  </si>
  <si>
    <t>06.402</t>
  </si>
  <si>
    <t>Ielu apgaismošana Aizkalnes pagasta pārvalde</t>
  </si>
  <si>
    <t>06.403</t>
  </si>
  <si>
    <t>Ielu apgaismošana Saunas pagasta pārvalde</t>
  </si>
  <si>
    <t>06.404</t>
  </si>
  <si>
    <t>Ielu apgaismošana Pelēču pagasta pārvalde</t>
  </si>
  <si>
    <t>06.405</t>
  </si>
  <si>
    <t>Ielu apgaismošana Preiļu pagasta pārvalde</t>
  </si>
  <si>
    <t>06.406</t>
  </si>
  <si>
    <t>Ielu apgaismošana Aglonas pagasta pārvalde</t>
  </si>
  <si>
    <t>06.407</t>
  </si>
  <si>
    <t>Ielu apgaismošana Riebiņu pagasta pārvalde</t>
  </si>
  <si>
    <t>06.408</t>
  </si>
  <si>
    <t>Ielu apgaismošana Galēnu pagasta pārvalde</t>
  </si>
  <si>
    <t>06.411</t>
  </si>
  <si>
    <t>Ielu apgaismošana Stabulnieku pagasta pārvalde</t>
  </si>
  <si>
    <t>06.412</t>
  </si>
  <si>
    <t>Ielu apgaismošana Rušonas pagasta pārvalde</t>
  </si>
  <si>
    <t>06.414</t>
  </si>
  <si>
    <t>Ielu apgaismošana Upmalas pagasta pārvalde</t>
  </si>
  <si>
    <t>Kopā ielu apgaismojums 06.400</t>
  </si>
  <si>
    <t>Labiekārtošana</t>
  </si>
  <si>
    <t>06.601</t>
  </si>
  <si>
    <t>Labiekārtošanas objektu uzturēšana Preiļos</t>
  </si>
  <si>
    <t>06.601.1</t>
  </si>
  <si>
    <t>06.601.10</t>
  </si>
  <si>
    <t>06.601.2</t>
  </si>
  <si>
    <t>Projekts Nr.LLI-539 Amatniecība kā tūrisma produkts bez robežām</t>
  </si>
  <si>
    <t>06.601.6</t>
  </si>
  <si>
    <t>06.601.7.1</t>
  </si>
  <si>
    <t>Projekts nr. 5.6.2.0/17/I/024 Uzņēmējdarbības vides uzlabošana un investīciju piesaistes veicināšana Preiļu novadā - Intervences noliktavas ēka Rietumu ielā</t>
  </si>
  <si>
    <t>06.601.8</t>
  </si>
  <si>
    <t>Pārējie teritorijas attīstības izdevumi</t>
  </si>
  <si>
    <t>06.601.D</t>
  </si>
  <si>
    <t>Dabas resursu nodoklis</t>
  </si>
  <si>
    <t>06.604.1</t>
  </si>
  <si>
    <t>06.607.1</t>
  </si>
  <si>
    <t>Projekts nr. 5.6.2.0/20/I/005 (0.65-2.72 km) Uzņēmējdarbības vides uzlabošana un investīciju piesaistes veicināšana Riebiņu novadā</t>
  </si>
  <si>
    <t>06.612.2</t>
  </si>
  <si>
    <t>Laivu piestātņu infrastruktūras izveide Jašas-Eikša ezers</t>
  </si>
  <si>
    <t>Kopā  labiekārtošana 06.600</t>
  </si>
  <si>
    <t>Autoceļu fonda (ielu) līdzekļi</t>
  </si>
  <si>
    <t>Kopā teritoriju un mājokļu apsaimniekošana 06.000</t>
  </si>
  <si>
    <t>07.241</t>
  </si>
  <si>
    <t>Feldšeru-vecmāšu punkts Saunas pagastā</t>
  </si>
  <si>
    <t>07.242</t>
  </si>
  <si>
    <t>Feldšeru-vecmāšu punkts Pelēču pagastā</t>
  </si>
  <si>
    <t>07.243</t>
  </si>
  <si>
    <t>Feldšeru-vecmāšu punkts Galēnu pagastā</t>
  </si>
  <si>
    <t>Kopā veselība 07.000</t>
  </si>
  <si>
    <t xml:space="preserve">Atpūta , kultūra un reliģija </t>
  </si>
  <si>
    <t xml:space="preserve">Bibliotēkas </t>
  </si>
  <si>
    <t>08.211</t>
  </si>
  <si>
    <t>Preiļu bibliotēka</t>
  </si>
  <si>
    <t>08.211.1</t>
  </si>
  <si>
    <t>VKKF-Preiļu bibliotēka</t>
  </si>
  <si>
    <t>08.212</t>
  </si>
  <si>
    <t>Aizkalnes bibliotēka</t>
  </si>
  <si>
    <t>08.213</t>
  </si>
  <si>
    <t>Saunas bibliotēka</t>
  </si>
  <si>
    <t>08.214</t>
  </si>
  <si>
    <t>Pelēču bibliotēka</t>
  </si>
  <si>
    <t>08.215</t>
  </si>
  <si>
    <t>Līču bibliotēka</t>
  </si>
  <si>
    <t>08.216</t>
  </si>
  <si>
    <t>Smelteru bibliotēka</t>
  </si>
  <si>
    <t>08.217</t>
  </si>
  <si>
    <t>Ārdavas bibliotēka</t>
  </si>
  <si>
    <t>08.218</t>
  </si>
  <si>
    <t>Aglonas bibliotēka</t>
  </si>
  <si>
    <t>08.219</t>
  </si>
  <si>
    <t>Riebiņu bibliotēka</t>
  </si>
  <si>
    <t>08.219.1</t>
  </si>
  <si>
    <t>Sīļukalna bibliotēka</t>
  </si>
  <si>
    <t>08.219.10</t>
  </si>
  <si>
    <t>Vārkavas bibliotēka</t>
  </si>
  <si>
    <t>08.219.11</t>
  </si>
  <si>
    <t>Vanagu bibliotēka</t>
  </si>
  <si>
    <t>08.219.12</t>
  </si>
  <si>
    <t>Rožkalnu bibliotēka</t>
  </si>
  <si>
    <t>08.219.13</t>
  </si>
  <si>
    <t>Upmalas bibliotēka</t>
  </si>
  <si>
    <t>08.219.4</t>
  </si>
  <si>
    <t>Kastīres bibliotēka</t>
  </si>
  <si>
    <t>08.219.5</t>
  </si>
  <si>
    <t>Stabulnieku bibliotēka</t>
  </si>
  <si>
    <t>08.219.6</t>
  </si>
  <si>
    <t>Galēnu bibliotēka</t>
  </si>
  <si>
    <t>08.219.7</t>
  </si>
  <si>
    <t>Silajānu bibliotēka</t>
  </si>
  <si>
    <t>08.219.9</t>
  </si>
  <si>
    <t>Rušonas bibliotēka</t>
  </si>
  <si>
    <t>Kopā bibliotēkas 08.210</t>
  </si>
  <si>
    <t>Muzeji</t>
  </si>
  <si>
    <t>08.221</t>
  </si>
  <si>
    <t>Preiļu vēstures un lietišķās mākslas muzejs</t>
  </si>
  <si>
    <t>08.221.1</t>
  </si>
  <si>
    <t>VKKF-Preiļu vēstures un lietišķās mākslas muzejs</t>
  </si>
  <si>
    <t>08.222</t>
  </si>
  <si>
    <t>Roberta Mūka muzejs</t>
  </si>
  <si>
    <t>08.223</t>
  </si>
  <si>
    <t>Vārkavas novadpētniecības muzejs</t>
  </si>
  <si>
    <t>Kopā muzeji 08.220</t>
  </si>
  <si>
    <t>Kultūras centri, jauniešu centri, u.c.</t>
  </si>
  <si>
    <t>08.231</t>
  </si>
  <si>
    <t>Preiļu novada kultūras centrs</t>
  </si>
  <si>
    <t>08.231.1</t>
  </si>
  <si>
    <t>08.231.2</t>
  </si>
  <si>
    <t>Preiļu novada Pilsētas svētki</t>
  </si>
  <si>
    <t>08.231.3</t>
  </si>
  <si>
    <t>08.232</t>
  </si>
  <si>
    <t>Aizkalnes tautas nams</t>
  </si>
  <si>
    <t>08.233</t>
  </si>
  <si>
    <t>Saunas tautas nams</t>
  </si>
  <si>
    <t>08.234</t>
  </si>
  <si>
    <t>Pelēču kultūras nams</t>
  </si>
  <si>
    <t>08.236</t>
  </si>
  <si>
    <t>Aglonas kultūras centrs</t>
  </si>
  <si>
    <t>08.237</t>
  </si>
  <si>
    <t>Riebiņu kultūras centrs</t>
  </si>
  <si>
    <t>08.237.1</t>
  </si>
  <si>
    <t>Stabulnieku kultūras nams</t>
  </si>
  <si>
    <t>08.237.2</t>
  </si>
  <si>
    <t>Sīļukalna kultūras nams</t>
  </si>
  <si>
    <t>08.237.3</t>
  </si>
  <si>
    <t>Galēnu kultūras nams</t>
  </si>
  <si>
    <t>08.237.4</t>
  </si>
  <si>
    <t>Rušonas kultūras nams</t>
  </si>
  <si>
    <t>08.237.5</t>
  </si>
  <si>
    <t>Silajāņu kultūras nams</t>
  </si>
  <si>
    <t>08.238</t>
  </si>
  <si>
    <t>Vārkavas tautas nams</t>
  </si>
  <si>
    <t>08.239</t>
  </si>
  <si>
    <t>Preiļu novada kultūras un tūrisma pārvalde</t>
  </si>
  <si>
    <t>08.239.1</t>
  </si>
  <si>
    <t>Mērķdotācija pašdarbības kolektīvu vadītāju atalgojums</t>
  </si>
  <si>
    <t>08.290</t>
  </si>
  <si>
    <t>Preiļu muižas komplekss un parks</t>
  </si>
  <si>
    <t>08.290.1</t>
  </si>
  <si>
    <t>Projekts Parki bez robežām</t>
  </si>
  <si>
    <t>08.621</t>
  </si>
  <si>
    <t>Jauniešu centrs "Četri"</t>
  </si>
  <si>
    <t>08.621.1</t>
  </si>
  <si>
    <t>Projekts Nr.8.3.4.0/16/I/001 PUMPURS Jaunatnes iniciatīvas</t>
  </si>
  <si>
    <t>08.621.2</t>
  </si>
  <si>
    <t>Projekts Kontakts (Vienam ātrāk, kopā tālāk)</t>
  </si>
  <si>
    <t>08.621.4</t>
  </si>
  <si>
    <t>Projekts SOLIDART-Jauniešu sadarbība un solidaritāte krīzes laikā, izmantojot radošumu un mākslu</t>
  </si>
  <si>
    <t>08.621.5</t>
  </si>
  <si>
    <t>08.622</t>
  </si>
  <si>
    <t>Jaunatnes iniciatīvas centrs"Pakāpieni"</t>
  </si>
  <si>
    <t>08.623</t>
  </si>
  <si>
    <t>Aglonas reliģisko svētku nodrošināšana</t>
  </si>
  <si>
    <t>08.624</t>
  </si>
  <si>
    <t>Bērnu un jauniešu brīvā laika pavadīšanas centrs "Strops"</t>
  </si>
  <si>
    <t xml:space="preserve"> Kopā kultūras centri, jauniešu centri, u.c. 08.230-08.620</t>
  </si>
  <si>
    <t xml:space="preserve"> Kopā atpūta, kultūra un  reliģija </t>
  </si>
  <si>
    <t>Pirmsskolas izglītības iestādes</t>
  </si>
  <si>
    <t>09.101</t>
  </si>
  <si>
    <t>Bērnudārzs Pasaciņa E</t>
  </si>
  <si>
    <t>09.101-2.02</t>
  </si>
  <si>
    <t>Bērnudārzs Pasaciņa MD 5.-6.gadīgajiem</t>
  </si>
  <si>
    <t>09.101-2.09</t>
  </si>
  <si>
    <t>Bērnudārzs Pasaciņa PP</t>
  </si>
  <si>
    <t>09.101-2.10</t>
  </si>
  <si>
    <t>Bērnudārzs Pasaciņa TP</t>
  </si>
  <si>
    <t>09.103</t>
  </si>
  <si>
    <t>Aglonas PII</t>
  </si>
  <si>
    <t>09.103-2.02</t>
  </si>
  <si>
    <t>Aglonas novada PII MD - 5-6.gadīgajiem</t>
  </si>
  <si>
    <t>09.103-2.09</t>
  </si>
  <si>
    <t>Aglonas PII PP</t>
  </si>
  <si>
    <t>09.103-2.10</t>
  </si>
  <si>
    <t>Aglonas PII TP</t>
  </si>
  <si>
    <t>09.104</t>
  </si>
  <si>
    <t>Riebiņu PII "Sprīdītis"</t>
  </si>
  <si>
    <t>09.104-2.02</t>
  </si>
  <si>
    <t>Riebiņu PII "Sprīdītis" MD -5-6.gadīgajuem</t>
  </si>
  <si>
    <t>09.104-2.09</t>
  </si>
  <si>
    <t>Riebiņu PII "Sprīdītis" PP</t>
  </si>
  <si>
    <t>09.104-2.10</t>
  </si>
  <si>
    <t>Riebiņu PII "Sprīdītis" TP</t>
  </si>
  <si>
    <t>09.105</t>
  </si>
  <si>
    <t>Rimicānu PII</t>
  </si>
  <si>
    <t>09.105-2.02</t>
  </si>
  <si>
    <t>Rimicānu PII MD 5.-6.gadīgajiem</t>
  </si>
  <si>
    <t>09.105-2.09</t>
  </si>
  <si>
    <t>Rimicānu PII PP</t>
  </si>
  <si>
    <t>09.105-2.10</t>
  </si>
  <si>
    <t>Rimicānu PII TP</t>
  </si>
  <si>
    <t>Kopā 09.100</t>
  </si>
  <si>
    <t>Vispārējās izglītības iestādes</t>
  </si>
  <si>
    <t>09.211</t>
  </si>
  <si>
    <t>Preiļu 1.pamatskola</t>
  </si>
  <si>
    <t>09.211-2.01</t>
  </si>
  <si>
    <t>Preiļu 1.pamatskola MD pedagogu atalgojumam</t>
  </si>
  <si>
    <t>09.211-2.09</t>
  </si>
  <si>
    <t>Preiļu 1.pamatskola PP</t>
  </si>
  <si>
    <t>09.211-2.10</t>
  </si>
  <si>
    <t>Preiļu 1.pamatskola TP</t>
  </si>
  <si>
    <t>09.212</t>
  </si>
  <si>
    <t>Preiļu 2.vidusskola</t>
  </si>
  <si>
    <t>09.212-2.01</t>
  </si>
  <si>
    <t>Preiļu 2.vidusskola MD pedagogu atalgojumam</t>
  </si>
  <si>
    <t>09.212-2.09</t>
  </si>
  <si>
    <t>Preiļu 2.vidusskola PP</t>
  </si>
  <si>
    <t>09.212-2.10</t>
  </si>
  <si>
    <t>Preiļu 2.vidusskola TP</t>
  </si>
  <si>
    <t>09.213</t>
  </si>
  <si>
    <t>J.Eglīša Preiļu Valsts ģimnāzija</t>
  </si>
  <si>
    <t>09.213.1</t>
  </si>
  <si>
    <t>"Digital Interculturalism" ERASMUS+ ,  J.Eglīša Preiļu Valsts ģimnāzija</t>
  </si>
  <si>
    <t>09.213-2.01</t>
  </si>
  <si>
    <t>J.Eglīša Preiļu Valsts ģimnāzija MD pedagogu atalgojumam</t>
  </si>
  <si>
    <t>09.213-2.09</t>
  </si>
  <si>
    <t>J.Eglīša Preiļu Valsts ģimnāzija PP</t>
  </si>
  <si>
    <t>09.213-2.10</t>
  </si>
  <si>
    <t>J.Eglīša Preiļu Valsts ģimnāzija TP</t>
  </si>
  <si>
    <t>09.214</t>
  </si>
  <si>
    <t>Salas sākumskola E</t>
  </si>
  <si>
    <t>09.214-2.01</t>
  </si>
  <si>
    <t>Salas sākumskola MD pedagogu atalgojumam</t>
  </si>
  <si>
    <t>09.214-2.02</t>
  </si>
  <si>
    <t>Salas pamatskola MD 5.-6.gadīgiem</t>
  </si>
  <si>
    <t>09.214-2.09</t>
  </si>
  <si>
    <t>Salas sākumskola PP</t>
  </si>
  <si>
    <t>09.214-2.10</t>
  </si>
  <si>
    <t>Salas sākumskola TP</t>
  </si>
  <si>
    <t>09.214-2.12</t>
  </si>
  <si>
    <t>Salas sākumskola asistentu MD finansējums</t>
  </si>
  <si>
    <t>09.215</t>
  </si>
  <si>
    <t>Pelēču pamatskola E</t>
  </si>
  <si>
    <t>09.215-2.01</t>
  </si>
  <si>
    <t>Pelēču pamatskola MD pedagogu atalgojumam</t>
  </si>
  <si>
    <t>09.215-2.02</t>
  </si>
  <si>
    <t>Pelēču pamatskola MD 5.-6.gadīgiem</t>
  </si>
  <si>
    <t>09.215-2.09</t>
  </si>
  <si>
    <t>Pelēču pamatskola PP</t>
  </si>
  <si>
    <t>09.215-2.10</t>
  </si>
  <si>
    <t>Pelēču pamatskola TP</t>
  </si>
  <si>
    <t>09.215-2.12</t>
  </si>
  <si>
    <t>Pelēču pamatskola asistentu MD finansējums</t>
  </si>
  <si>
    <t>09.216</t>
  </si>
  <si>
    <t>Aglonas vidusskola</t>
  </si>
  <si>
    <t>09.216-2.01</t>
  </si>
  <si>
    <t>Aglonas vidusskolas MD pedagogu atalgojumam</t>
  </si>
  <si>
    <t>09.216-2.09</t>
  </si>
  <si>
    <t>Aglonas vidusskola PP</t>
  </si>
  <si>
    <t>09.216-2.10</t>
  </si>
  <si>
    <t>Aglonas vidusskola TP</t>
  </si>
  <si>
    <t>09.217.1</t>
  </si>
  <si>
    <t>Riebiņu vidusskola E</t>
  </si>
  <si>
    <t>09.217.1.1</t>
  </si>
  <si>
    <t>NORDPLUS projekts</t>
  </si>
  <si>
    <t>09.217.1-2.01</t>
  </si>
  <si>
    <t>Riebiņu vidusskola MD pedagogu atalgojumam</t>
  </si>
  <si>
    <t>09.217.1-2.09</t>
  </si>
  <si>
    <t>Riebiņu vidusskola PP</t>
  </si>
  <si>
    <t>09.217.1-2.10</t>
  </si>
  <si>
    <t>Riebiņu vidusskola TP</t>
  </si>
  <si>
    <t>09.217.2</t>
  </si>
  <si>
    <t>Galēnu pamatskola E</t>
  </si>
  <si>
    <t>09.217.2-2.01</t>
  </si>
  <si>
    <t>Galēnu pamatskola Pedagogu darba samaksa (valsts mērķdotācija)</t>
  </si>
  <si>
    <t>09.217.2-2.02</t>
  </si>
  <si>
    <t>Galēnu pamatskola MD 5-6gadīgiem</t>
  </si>
  <si>
    <t>09.217.2-2.09</t>
  </si>
  <si>
    <t>Galēnu pamatskola PP</t>
  </si>
  <si>
    <t>09.217.2-2.10</t>
  </si>
  <si>
    <t>Galēnu pamatskola TP</t>
  </si>
  <si>
    <t>09.217.2-2.12</t>
  </si>
  <si>
    <t>Galēnu pamatskola asistentu MD finansējums</t>
  </si>
  <si>
    <t>09.217.3</t>
  </si>
  <si>
    <t>Rušonas pamatskola E</t>
  </si>
  <si>
    <t>09.217.3-2.01</t>
  </si>
  <si>
    <t>Rušonas pamatskola MD pedagogu darba samaksa</t>
  </si>
  <si>
    <t>09.217.3-2.02</t>
  </si>
  <si>
    <t>Rušonas pamatskola MD 5-6.gadīgiem</t>
  </si>
  <si>
    <t>09.217.3-2.09</t>
  </si>
  <si>
    <t>Rušonas pamatskola PP</t>
  </si>
  <si>
    <t>09.217.3-2.10</t>
  </si>
  <si>
    <t>Rušonas pamatskola TP</t>
  </si>
  <si>
    <t>09.218</t>
  </si>
  <si>
    <t>Vārkavas pamatskola</t>
  </si>
  <si>
    <t>09.218-2.01</t>
  </si>
  <si>
    <t>Vārkavas pamatskola MD pedagogu darba samaksai</t>
  </si>
  <si>
    <t>09.218-2.02</t>
  </si>
  <si>
    <t>Vārkavas pamatskola  MD 5.-6.gadīgiem</t>
  </si>
  <si>
    <t>09.218-2.09</t>
  </si>
  <si>
    <t>Vārkavas pamatskola PP</t>
  </si>
  <si>
    <t>09.218-2.10</t>
  </si>
  <si>
    <t>Vārkavas pamatskola TP</t>
  </si>
  <si>
    <t>Kopā vispārējās izglītības iestādes 09.200</t>
  </si>
  <si>
    <t>Interešu izglītības iestādes</t>
  </si>
  <si>
    <t>09.511</t>
  </si>
  <si>
    <t>Preiļu Mūzikas un mākslas skola</t>
  </si>
  <si>
    <t>09.511-2.05</t>
  </si>
  <si>
    <t>Preiļu Mūzikas un mākslas skola Md pedagogu atalgojumam</t>
  </si>
  <si>
    <t>09.511-2.09</t>
  </si>
  <si>
    <t>Preiļu Mūzikas un mākslas skola PP</t>
  </si>
  <si>
    <t>09.511-2.10</t>
  </si>
  <si>
    <t>Preiļu Mūzikas un mākslas skola TP</t>
  </si>
  <si>
    <t>09.512</t>
  </si>
  <si>
    <t>Preiļu novada Bērnu un jauniešu centrs</t>
  </si>
  <si>
    <t>09.512-2.06</t>
  </si>
  <si>
    <t>Preiļu novada Bērnu un jauniešu centrs MD interešu izglītībai</t>
  </si>
  <si>
    <t>09.512-2.08</t>
  </si>
  <si>
    <t>Preiļi novada BJC skolas soma</t>
  </si>
  <si>
    <t>09.512-2.09</t>
  </si>
  <si>
    <t>Preiļu novada Bērnu un jauniešu centrs PP</t>
  </si>
  <si>
    <t>09.512-2.10</t>
  </si>
  <si>
    <t>Preiļu novada Bērnu un jauniešu centrs TP</t>
  </si>
  <si>
    <t>09.513</t>
  </si>
  <si>
    <t>Preiļu novada Bērnu un jauniešu sporta skola</t>
  </si>
  <si>
    <t>09.513-2.07</t>
  </si>
  <si>
    <t>Preiļu novada Bērnu un jauniešu sporta skola MD pedagogu atalgojumam</t>
  </si>
  <si>
    <t>09.513-2.09</t>
  </si>
  <si>
    <t>Preiļu novada Bērnu un jauniešu sporta skola PP</t>
  </si>
  <si>
    <t>09.513-2.10</t>
  </si>
  <si>
    <t>Preiļu novada Bērnu un jauniešu sporta skola TP</t>
  </si>
  <si>
    <t>09.513s</t>
  </si>
  <si>
    <t>Preiļu novada BJSS pieaugušo sports</t>
  </si>
  <si>
    <t>09.513s-2.10</t>
  </si>
  <si>
    <t>BJSS - pieaugošo sports TP</t>
  </si>
  <si>
    <t>09.514</t>
  </si>
  <si>
    <t>Aglonas bazilikas kora skola</t>
  </si>
  <si>
    <t>09.514-2.05</t>
  </si>
  <si>
    <t>Aglonas bazilikas kora skola MD pedagogu atalgojumam</t>
  </si>
  <si>
    <t>09.514-2.09</t>
  </si>
  <si>
    <t>Aglonas bazilikas kora skola PP</t>
  </si>
  <si>
    <t>09.514-2.10</t>
  </si>
  <si>
    <t>Aglonas bazilikas kora skola TP</t>
  </si>
  <si>
    <t>Kopā interešu izglītības iestādes 09.500</t>
  </si>
  <si>
    <t>Pārējie izglītības pakalpojumi</t>
  </si>
  <si>
    <t>09.600</t>
  </si>
  <si>
    <t>Pārējā izglītība</t>
  </si>
  <si>
    <t>09.601</t>
  </si>
  <si>
    <t>IT daļa</t>
  </si>
  <si>
    <t>09.603</t>
  </si>
  <si>
    <t>Projekts Nr.4.2.2.0/20/I/012 Energoefektivitātes uzlabošana Preiļu BJSS Aglonas iela 24</t>
  </si>
  <si>
    <t>09.605</t>
  </si>
  <si>
    <t>Ventilācijas ierīkošana Preiļu 1.pamatskolā</t>
  </si>
  <si>
    <t>09.606</t>
  </si>
  <si>
    <t>09.607</t>
  </si>
  <si>
    <t>09.611</t>
  </si>
  <si>
    <t>Projekts Nr.4.2.2.0/21/A/079 Aglonas PII energoefektivitātes paaugstināšana</t>
  </si>
  <si>
    <t>09.612</t>
  </si>
  <si>
    <t>PII "Pasaciņa" rotaļu laukumu rekonstrukcija</t>
  </si>
  <si>
    <t>09.613</t>
  </si>
  <si>
    <t>Vārkavas pamatskolas teplu pārbūve B/d izveidei</t>
  </si>
  <si>
    <t>09.810</t>
  </si>
  <si>
    <t>Preiļu novada izglītības pārvalde</t>
  </si>
  <si>
    <t>09.810.3</t>
  </si>
  <si>
    <t>Projekts Nr.8.3.4.0/16/I/001 PUMPURS Atbalsts priekšlaicīgas mācību pārtraukšanas samazināšanai</t>
  </si>
  <si>
    <t>09.810.4</t>
  </si>
  <si>
    <t>Projekts  Nr.101051304-NCLV-ERASMUS-EDU-2021-AL-AGENDA-IBA "Nacionālie koordinatori Eiropas programmas ieviešanai Latvijas pieaugušo izglītībā"</t>
  </si>
  <si>
    <t>09.810-2.01</t>
  </si>
  <si>
    <t>Preiļu novada izglītības pārvalde, pedagogu MD rezerves fonds</t>
  </si>
  <si>
    <t>Pārējie izglītības pakalpojumi 09.600-09.800</t>
  </si>
  <si>
    <t>Kopā izglītība</t>
  </si>
  <si>
    <t>10.201</t>
  </si>
  <si>
    <t>Sociālās aprūpes centrs  "Preiļi"</t>
  </si>
  <si>
    <t>10.202</t>
  </si>
  <si>
    <t>Sociālās aprūpes centrs "Rušona"</t>
  </si>
  <si>
    <t>10.204</t>
  </si>
  <si>
    <t>Sociālās aprūpes centrs "Aglona"</t>
  </si>
  <si>
    <t>10.205</t>
  </si>
  <si>
    <t>Pakalpojumu centrs "Līči"</t>
  </si>
  <si>
    <t>10.206</t>
  </si>
  <si>
    <t>Sociālās aprūpes centrs "Vārkava"</t>
  </si>
  <si>
    <t>10.701</t>
  </si>
  <si>
    <t>Krīzes centrs Līčos</t>
  </si>
  <si>
    <t>10.702</t>
  </si>
  <si>
    <t>Grupu dzīvokļi Līčos</t>
  </si>
  <si>
    <t>10.703</t>
  </si>
  <si>
    <t>Dienas centrs</t>
  </si>
  <si>
    <t>10.705</t>
  </si>
  <si>
    <t>Sociālā māja Jaunaglonā</t>
  </si>
  <si>
    <t>10.911</t>
  </si>
  <si>
    <t>Labklājības pārvalde  Preiļi</t>
  </si>
  <si>
    <t>10.911.1</t>
  </si>
  <si>
    <t>Deinstitucionalizācijas pasākumu īstenošana Latgales reģionā Nr. 9.2.2.1./15/I/005</t>
  </si>
  <si>
    <t>10.911.2</t>
  </si>
  <si>
    <t>Labklājības pārvalde  Preiļi, Asistentu pakalpojumu nodrošināšana invalīdiem</t>
  </si>
  <si>
    <t>10.911.5</t>
  </si>
  <si>
    <t>Labklājības pārvalde  -Nr.18-SD mērķdotācija soc.darbiniekiem</t>
  </si>
  <si>
    <t>10.911.6</t>
  </si>
  <si>
    <t>Labklājības pārvalde -Ukrainas bēgļu izdevumi</t>
  </si>
  <si>
    <t>10.911.7</t>
  </si>
  <si>
    <t>Energoresursu atbalsts iedzīvotājiem</t>
  </si>
  <si>
    <t>10.911.8</t>
  </si>
  <si>
    <t>10.920</t>
  </si>
  <si>
    <t>Pārējie sociālie maksas pakalpojumi</t>
  </si>
  <si>
    <t>Kopā sociālā aizsardzība</t>
  </si>
  <si>
    <t>Aizņēmumu pamatsumma</t>
  </si>
  <si>
    <t>01.720</t>
  </si>
  <si>
    <t>Aizņēmumi</t>
  </si>
  <si>
    <t xml:space="preserve">Kopā </t>
  </si>
  <si>
    <t>Pielikums Nr.3.</t>
  </si>
  <si>
    <t xml:space="preserve"> FINANSĒŠANA - KOPĀ</t>
  </si>
  <si>
    <t xml:space="preserve">Naudas līdzekļi un noguldījumi </t>
  </si>
  <si>
    <t>F20010000</t>
  </si>
  <si>
    <t xml:space="preserve">Budžeta līdzekļu atlikums gada sākumā </t>
  </si>
  <si>
    <t xml:space="preserve">  F22010000</t>
  </si>
  <si>
    <t>F40020000</t>
  </si>
  <si>
    <t xml:space="preserve">  Saņemtie aizņēmumi</t>
  </si>
  <si>
    <t xml:space="preserve">  F40020010</t>
  </si>
  <si>
    <t xml:space="preserve">  Saņemto aizņēmumu atmaksa</t>
  </si>
  <si>
    <t xml:space="preserve">  F40020020</t>
  </si>
  <si>
    <t>IEZĪMĒTIE ATLIKUMI</t>
  </si>
  <si>
    <t>Atlikumi uz 01.01.2023.g.</t>
  </si>
  <si>
    <t xml:space="preserve"> Projekts Nr.ENI-LLB-1-244 MUSEUM 2020</t>
  </si>
  <si>
    <t xml:space="preserve"> Projekts Nr.9.2.4.2./16/I/078 Pasākumi Preiļu novada vietējās sabiedrības veselības  veicināšanai un slimību profilaksei</t>
  </si>
  <si>
    <t xml:space="preserve"> Projekts Nr.LLI-476 Vides kvalitātes uzlabošanas pasākumi publiskajās ūdenstilpnēs Latvijā un Lietuvā</t>
  </si>
  <si>
    <t xml:space="preserve"> Dabas resursu nodoklis</t>
  </si>
  <si>
    <t xml:space="preserve"> Preiļu vēstures un lietišķās mākslas muzejs</t>
  </si>
  <si>
    <t xml:space="preserve">Projekts Kontakts </t>
  </si>
  <si>
    <t xml:space="preserve"> Ventilācijas ierīkošana Preiļu 1.pamatskolā</t>
  </si>
  <si>
    <t xml:space="preserve"> Projekts Atbalsts izglītojamo individuālo kompetenču attīstībai Nr.8.3.2.2/16/I/001</t>
  </si>
  <si>
    <t xml:space="preserve">  Projekts Atbalsts priekšlaicīgas mācību pārtraukšanas samazināšanai Nr.8.3.4.0/16/I/001</t>
  </si>
  <si>
    <t>Mērķdotācija sociālajiem darbiniekiem</t>
  </si>
  <si>
    <t>Ceļu fonds Preiļu pašvaldībā</t>
  </si>
  <si>
    <t>Projekts Latvijas Skolas Soma</t>
  </si>
  <si>
    <t>ERASMUS JEPVG</t>
  </si>
  <si>
    <t>NORDPLUS Riebiņi</t>
  </si>
  <si>
    <t>Mērķdotācija pašvaldības pašdarbību kolektīvu vadītāju atalgojumam</t>
  </si>
  <si>
    <t>Finansēšana / Aizņēmumi</t>
  </si>
  <si>
    <t>2023.gads</t>
  </si>
  <si>
    <t>Plānotie aizņēmumi</t>
  </si>
  <si>
    <t>Aizņēmumu atmaksa</t>
  </si>
  <si>
    <t>Projekts Nr.4.2.2.0/21/A/057 Preiļu novada pašvaldības ēkas energoefektivitātes paaugstināšana Preiļu Kultūras centrā, Raiņa bulvārī 28, Preiļos</t>
  </si>
  <si>
    <t xml:space="preserve"> Projekts Nr.3.3.1.0/20/I/011 Preiļu pils 1.stāva atjaunošana komercdarbības attīstības nodrošināšanai</t>
  </si>
  <si>
    <t>Projekts Nr.LLI-476 Vides kvalitātes uzlabošanas pasākumi publiskajās ūdenstilpnēs Latvijā un Lietuvā (Save Past for future) LLI- 476</t>
  </si>
  <si>
    <t>Projekts nr.LLI-539 “Amatu prasmes tūrisma telpā/ Amatniecība kā tūrisma produkts bez robežām” (Craftsmanship as Tourism Product without Borders/ Tour de Crafts)</t>
  </si>
  <si>
    <t>Projekts Nr4.2.2.0/21/A079 
Preiļu novada pašvaldības Aglonas pirmsskolas izglītības iestādes energoefektivitātes paaugstināšana</t>
  </si>
  <si>
    <t>Projekts nr. 4.2.2.0/20/I/012 Preiļu novada pašvaldības ēku energoefektivitātes uzlabošana Preiļu BJSS Aglonas ielā 24</t>
  </si>
  <si>
    <t>Projekta Nr.5.6.2.0/18/I/009 "Preiļu novada un ietekmes areāla pašvaldības uzņēmējdarbības vides infrastruktūras attīstība" ERAF</t>
  </si>
  <si>
    <t>Aizņēmumu  pamatsummu atmaksa, saskaņā ar noslēgtajiemVK līgumiem</t>
  </si>
  <si>
    <t>Pārskats par saistību apmēru</t>
  </si>
  <si>
    <t>Aizdevējs</t>
  </si>
  <si>
    <t>Mērķis</t>
  </si>
  <si>
    <t>Līguma noslēgšanas datums</t>
  </si>
  <si>
    <t>Saistību apmērs</t>
  </si>
  <si>
    <t>2023.g</t>
  </si>
  <si>
    <t>2024.g.</t>
  </si>
  <si>
    <t>2025.g.</t>
  </si>
  <si>
    <t>2026.g.</t>
  </si>
  <si>
    <t>2027.g.</t>
  </si>
  <si>
    <t>2028.g.</t>
  </si>
  <si>
    <t>2029.g.</t>
  </si>
  <si>
    <t>turpmākajos gados</t>
  </si>
  <si>
    <t>pavisam (1.+2.+3.+4.+ 5+.6.+7.+8.)</t>
  </si>
  <si>
    <t>B</t>
  </si>
  <si>
    <t>D</t>
  </si>
  <si>
    <t>E</t>
  </si>
  <si>
    <t>"Vides investīciju fonds" SIA</t>
  </si>
  <si>
    <t>ERAF projekta "Ūdenssaimniecības infrastruktūras attīstība Preiļu novada Pelēču ciemā" īstenošanai</t>
  </si>
  <si>
    <t>14.10.2011</t>
  </si>
  <si>
    <t>ERAF projekta "Ūdenssaimniecības infrastruktūras attīstība Preiļu novada Prīkuļu ciemā"īstenošanai"</t>
  </si>
  <si>
    <t>Valsts kase</t>
  </si>
  <si>
    <t>Preiļu pils atjaunošana 1.kārtas 1. un 2.etaps , investīcijām valsts nozīmes arhitektūras piemineklī</t>
  </si>
  <si>
    <t>06.04.2016</t>
  </si>
  <si>
    <t>Prioritāra investīciju projekta "Ūdensvada un kanalizācijas sistēmas izbūve Preiļu novada Pelēču pagasta Ārdavas ciematā" īstenošanai</t>
  </si>
  <si>
    <t>31.08.2016</t>
  </si>
  <si>
    <t>ELFLA projekta "Preiļu novada lauku ceļu infrastruktūras uzlabošanas 1.kārta" īstenošanai "( Nr.17-03-A00702-000002 )</t>
  </si>
  <si>
    <t>02.05.2017</t>
  </si>
  <si>
    <t>Projekta "Stāvlaukuma pārbūve Tirgus laukums 11, Preiļos" īstenošanai</t>
  </si>
  <si>
    <t>10.08.2017</t>
  </si>
  <si>
    <t>Projekta "Preiļu pilsētas Celtnieku ielas daudzdzīvokļu dzīvojamo māju iekšpagalmu, piebraucamo ceļuun inženierkomunikāciju atjaunošana 2.kārta - Celtnieku ielas posma rekonstrukcija no Brīvības ielai līdz Kooperatīva ielai" īstenošanai</t>
  </si>
  <si>
    <t>13.11.2017</t>
  </si>
  <si>
    <t>Projekta "Preiļu pils pārbūves 3.kārtas būvprojekta aktualizācija" īstenošanai</t>
  </si>
  <si>
    <t>07.03.2018</t>
  </si>
  <si>
    <t>ES fondu ierobežotās projektu iesniegumu atlases projekta "Preiļu novada un ietekmes areāla pašvaldību uzņēmējdarbības vides infrastruktūras attīstība" daļas "Rīgas un Brīvības ielas posmu atjaunošana un apļveida krustojuma izbūve Preiļos" priekšfinansēšanai</t>
  </si>
  <si>
    <t>Būvprojekta izstrādei projekta "Intervences noliktavu ēkas un funkcionāli saistītās teritorijas izbūve Rietumu ielai pieguļošā teritorijā" īstenošanai</t>
  </si>
  <si>
    <t>fondu ierobežotās projektu iesniegumu atlases projekta "Rīteiropas vērtības"daļas "Preiļu pils fasādes vienkāršotās atjaunošanas" priekšfinansēšanai</t>
  </si>
  <si>
    <t>ES fondu ierobežotās projektu iesniegumu atlases projekta "Preiļu novada pašvaldības ēkas energoefektivitātes uzlabošana Raiņa bulvārī 19, Preiļos, 1.,2.,3.kārta" priekšfinansēšanai</t>
  </si>
  <si>
    <t>09.04.2018</t>
  </si>
  <si>
    <t>ELFLA projekta ( Nr.17-03-A00702-000069 ) "Preiļu novada lauku ceļu infrastruktūras uzlabošana 2.kārta" īstenošanai</t>
  </si>
  <si>
    <t>30.05.2018</t>
  </si>
  <si>
    <t>ERAF projekta (Nr.8.1.2.0/17/I/019 "Preiļu novada vispārējās izglītības iestāžu mācību vides uzlabošana un modernizēšana" īstenošanai</t>
  </si>
  <si>
    <t>06.07.2018</t>
  </si>
  <si>
    <t>ELFLA  projekta (Nr.17-03-A00702-000002) Preiļu novada lauku ceļu infrastruktūras uzlabošanas 1. kārtas uzlabošana papildus darbi</t>
  </si>
  <si>
    <t>16.08.2018</t>
  </si>
  <si>
    <t>ELFLA projekta ( Nr.17-03-AL21-A019.2204-000001 ) "Bērnu rotaļu laukuma ierīkošana Pelēču pagastā " īstenošanai</t>
  </si>
  <si>
    <t>05.10.2018</t>
  </si>
  <si>
    <t>Prioritārā investīciju projekta "Latgales reģiona iedzīvotāju aktīvu dzīvesveida īstenošanu iespēju paplašināšana - Aktīvs Latgalē" īstenošanai</t>
  </si>
  <si>
    <t>09.10.2018</t>
  </si>
  <si>
    <t>ES fondu projekts "Preiļu novada pašvaldības ēkas energoefektivitātes uzlabošana Raiņa bulvērī-19, Preiļos 1,2,3, kārtas finansēšanai</t>
  </si>
  <si>
    <t>05.03.2019</t>
  </si>
  <si>
    <t>fondu projekts "Preiļu novada pašvaldības ēkas energoefektivitātes ulzlabošana Rēzeknes ielā-26, Preiļos " finansēšanai</t>
  </si>
  <si>
    <t>Investīciju projektu īstenošanai- saistību pārjaunojums</t>
  </si>
  <si>
    <t>12.03.2019</t>
  </si>
  <si>
    <t>Investīciju projekts "Viļānu ielas atjaunošanas būvdarbi Preiļos"</t>
  </si>
  <si>
    <t>04.07.2019</t>
  </si>
  <si>
    <t>Preiļu novada bērnu un jauniešu sporta skolas stadiona pārbūve, 1.kārtas būvdarbi, autoruzraudzība un būvuzraudzība"</t>
  </si>
  <si>
    <t>ERAF projekts "Preiļu novada pašvaldības ēkas energoefektivitātes uzlabošana Rēzeknes ielā-26, Preiļos" īstenošanai</t>
  </si>
  <si>
    <t>30.08.2019</t>
  </si>
  <si>
    <t>ELFLA projekts ""Pašvaldības nozīmes meliorācijas sistēmas pārbūve Preiļu novadā" īstenošanai</t>
  </si>
  <si>
    <t>ERAF projekts "Preiļu novada pašvaldības ēkas energoefektivitātes uzlabošana Raiņa bulvāris-19, Preiļos" īstenošanai</t>
  </si>
  <si>
    <t>ERAF projekts nr.5.6.2.0/17/1/024 uzņēmejdarbības vides uzlabošana un investīciju piesaistes veicināšana Preiļu novadā</t>
  </si>
  <si>
    <t>19.09.2019</t>
  </si>
  <si>
    <t>ERAF projekts Nr.5.6.2.0./16/1/013 "Preiļu novada uzņēmejdarbības vides infrastruktūras attīstība" īstenošana</t>
  </si>
  <si>
    <t>05.12.2019</t>
  </si>
  <si>
    <t>ERAF projekts Nr.5.6.2.0./17/1/024 "Uzņēmējdarbības vides uzlabošana un investīciju piesaistes veicināšana Preiļu novadā" īstenošanai</t>
  </si>
  <si>
    <t>ERAF projekta (Nr.8.1.2.0/17/I/019) "Preiļu novada vispārējās izglītības iestāžu mācību vides uzlabošana un modernizēšana"īstenošanai</t>
  </si>
  <si>
    <t>29.07.2020</t>
  </si>
  <si>
    <t xml:space="preserve">ERAF projekta (Nr.8.1.2.0/17/I/019) "Preiļu novada vispārējās izglītības iestāžu mācību vides uzlabošana un modernizēšana"īstenošanai </t>
  </si>
  <si>
    <t>03.03.2021</t>
  </si>
  <si>
    <t xml:space="preserve">ERAF projekta ( Nr.9.3.1.1/18/I/009) "Sabiedrībā balstītu sociālo pakalpojumu infrastruktūras izveide un attīstība Preiļu novadā" īstenošanai </t>
  </si>
  <si>
    <t>23.03.2021</t>
  </si>
  <si>
    <t>"Latvijas-Lietuvas pārrobežu sadarbības programmas projekta (Nr.LLI-476) ""Vides kvalitātes uzlabošanas pasākumi publiskajās ūdenstilpnēs Latvijā un Lietuvā (Save Past for future)"" investīciju daļas īstenošanai</t>
  </si>
  <si>
    <t>21.05.2021</t>
  </si>
  <si>
    <t>"Prioritārā investīciju projekta ""Pašvaldības ēkas A.Paulāna ielā 1A, Preiļos pārbūve"" īstenošanai</t>
  </si>
  <si>
    <t>26.05.2021</t>
  </si>
  <si>
    <t>"Projekta ""Kārsavas ielas pārbūve Preiļos"" īstenošanai</t>
  </si>
  <si>
    <t>Sporta halles un brīvdabas estrādes Aglonas ciemā projektēšana un celtniecība</t>
  </si>
  <si>
    <t>22.03.2005</t>
  </si>
  <si>
    <t>"Ēkas renovācija un tehniskā projekta izstrāde pansionātam  ''Salenieki'', Aglonas internātvidusskolas sporta zāles tehniskā projekta izstrāde</t>
  </si>
  <si>
    <t>11.12.2009</t>
  </si>
  <si>
    <t>"ELFLA projekta ""Aglonas novada Jaunaglonas ciema ielu infrastruktūras sakārtošana un būvniecība"" īstenošanai</t>
  </si>
  <si>
    <t>14.06.2013</t>
  </si>
  <si>
    <t>"ERAF projekta ""Ūdenssaimniecības attīstība Aglonas novada Jaunaglonas ciemā"" īstenošanai</t>
  </si>
  <si>
    <t>08.07.2014</t>
  </si>
  <si>
    <t>ERAF projekta (Nr.5.6.2.0/17/1/024) "Uzņēmējdarbības vides uzlabošana un investīciju piesaistes  veicināšana Preiļu novadā" īstenošana</t>
  </si>
  <si>
    <t>25.08.2021</t>
  </si>
  <si>
    <t>07.05.2015</t>
  </si>
  <si>
    <t>KPFI projekta "Ielu apgaismojuma infrastruktūras uzlabošana Aglonas novada publiskajā teritorijā" īstenošanai</t>
  </si>
  <si>
    <t>22.05.2015</t>
  </si>
  <si>
    <t>"Pašvaldības autonomo funkciju veikšanai nepieciešamā transporta (automašīnu) iegāde 2016.g.</t>
  </si>
  <si>
    <t>01.09.2016</t>
  </si>
  <si>
    <t>Aglonas Sporta centra stadiona pārbūve</t>
  </si>
  <si>
    <t>27.07.2017</t>
  </si>
  <si>
    <t>"ELFLA proj."" Publiskās infrastruktūras atjaunošana Aglonas novadā""</t>
  </si>
  <si>
    <t>12.11.2018</t>
  </si>
  <si>
    <t>Satiksmes drošības uzlabojumi Jaudzemu, A.Broka, Kalna ielās Aglonā</t>
  </si>
  <si>
    <t>01.08.2018</t>
  </si>
  <si>
    <t xml:space="preserve">Priorit.invest.proj." Remontdarbi Aglonas nov.iestādēs" </t>
  </si>
  <si>
    <t>03.10.2018</t>
  </si>
  <si>
    <t>ERAF proj.5.6.2.0/18/I/009 "Preiļu nov. un ietekmes areāla pašvald.uzņēmējdarb.vides infrastr.attīst."īstenošana(komercdarbība)</t>
  </si>
  <si>
    <t>07.02.2020</t>
  </si>
  <si>
    <t>ERAF proj.5.6.2.0/18/I/009 " Preiļu nov. un ietekmes areāla pašvald.uzņēmējdarb.vides infrastr.attīst."īstenošanai</t>
  </si>
  <si>
    <t>Proj."Aglonas vsk. dienesta viesnīcas pārbūve"</t>
  </si>
  <si>
    <t>12.11.2020</t>
  </si>
  <si>
    <t>Proj." Aglonas vsk. dienesta viesnīcas pārbūve" (3.kārta)</t>
  </si>
  <si>
    <t>30.06.2021</t>
  </si>
  <si>
    <t>Uzņēmējdarbības vides infrastrukūras attīstība</t>
  </si>
  <si>
    <t>04.06.2018</t>
  </si>
  <si>
    <t>Jumta seguma maiņa Stabulnieku KN</t>
  </si>
  <si>
    <t>24.08.2018</t>
  </si>
  <si>
    <t>"Rušonas pagasta autoceļa Nr.51 ""Lauku iela""pārbūve</t>
  </si>
  <si>
    <t>25.10.2019</t>
  </si>
  <si>
    <t>Sīļukalna pagasta autoceļš Nr. 18 "Teilāni-Grāvuļi-Straujupe"pārbūve</t>
  </si>
  <si>
    <t>"Stabulnieku pagasta autoceļa Nr.4 Stabulnieki-Pastari"" pārbūve</t>
  </si>
  <si>
    <t>Riebiņu novada Rušonas pagasta pašvaldības autoceļa Nr.4 "Kastīre-Gelenova-Šaures" pārbūve</t>
  </si>
  <si>
    <t>06.05.2021</t>
  </si>
  <si>
    <t>"Riebiņu novada Stabulnieku pagasta pašvaldības autoceļa Nr.1 ""Polkorona-Voveri km 0.000-0.650"" pārbūve</t>
  </si>
  <si>
    <t>"Riebiņu novada Stabulnieku pagasta autoceļa Nr.1 Polkorona-Voveri km 0.650-2.720"" pārbūve</t>
  </si>
  <si>
    <t>"Riebiņu novada Stabulnieku pagasta pašvaldības autoceļa Nr.1 ""Polkorona - Voveri km 2.720-3.700"" pārbūve</t>
  </si>
  <si>
    <t>Prioritārais investīciju projekts "Atpūras vietas izveide pie Salmeja ezera Rušonas pagastā, Riebiņu novadā"</t>
  </si>
  <si>
    <t>29.06.2021</t>
  </si>
  <si>
    <t>Investīciju projektu īstenošanai (saistību pārjaunojums)</t>
  </si>
  <si>
    <t>07.05.2021</t>
  </si>
  <si>
    <t>"Vārkavas vidusskolas ēkas remonts</t>
  </si>
  <si>
    <t>30.05.2003</t>
  </si>
  <si>
    <t>Vārkavas vidusskolas ēkas renovācijas pabeigšana</t>
  </si>
  <si>
    <t>08.04.2004</t>
  </si>
  <si>
    <t>"Projekta Vienotas apkures sistēmas izveide Vārkavā</t>
  </si>
  <si>
    <t>01.10.2013</t>
  </si>
  <si>
    <t>ERAF projekta Vārkavas novada Vecvārkavas ciema ūdenssaimniecības attīstība</t>
  </si>
  <si>
    <t>prioritārā investīciju projekta "Vārkavas muižas pils ēkas vienkāršota fasāžu atjaunošana"</t>
  </si>
  <si>
    <t>26.07.2017</t>
  </si>
  <si>
    <t>sociālo programmu investīciju projekts "Ēkas pārbūve par sociālās aprūpes centru Vārkavā"</t>
  </si>
  <si>
    <t>28.07.2017</t>
  </si>
  <si>
    <t>Pašvaldības autonomo funkciju veikšanai nepieciešamā transporta iegādei</t>
  </si>
  <si>
    <t>14.09.2018</t>
  </si>
  <si>
    <t>"ERAF projekta (Nr.5.6.2.0/17/I/024) ""Uzņēmējdarbības vides uzlabošana un investīciju piesaistes veicināšana Preiļu novadā"" īstenošanai</t>
  </si>
  <si>
    <t>"projekta ""Jāņa Eglīša Preiļu valsts ģimnāzijas sporta zāles un savienojošās daļas jumta atjaunošana"" īstenošanai</t>
  </si>
  <si>
    <t>ERAF projekts (Nr.9.3.1./18/1/009) Sabiedrībā balstīto sociālo pakalpojumu infrastruktūras izveide un attīstība Preiļu novadā" īstenošanai</t>
  </si>
  <si>
    <t>13.09.2021</t>
  </si>
  <si>
    <t>Prioritārā investīciju projekta "Ražošanai pielāgotas ēkas A.Paulāna ielā 1A, Preiļos pārbūve komercdarbības attīstībai Preiļu novadā " īstenošanai</t>
  </si>
  <si>
    <t>04.04.2022</t>
  </si>
  <si>
    <t>ERAF projekta (Nr.3.3.1.0/20/I/012)"Ražošanai pielāgota tipveida angāra izbūve un teritorijas labiekārtošana, Daugavpils ielā 64, Preiļi" īstenošanai</t>
  </si>
  <si>
    <t>28.04.2022</t>
  </si>
  <si>
    <t xml:space="preserve">Prioritārā investīciju projekta "Brīvdabas un aktīvās atpūtas parka "Vecvītoli" teritorijas labiekārtošana, Upmala, Preiļu novadā ", īstenošanai </t>
  </si>
  <si>
    <t>25.05.2022</t>
  </si>
  <si>
    <t>ERAF projekta (Nr.4.2.2.0/20/I/012) "Preiļu novada pašvaldības ēku energoefektivitātes uzlabošana Preiļu BJSS Aglonas ielā 24" īstenošanai</t>
  </si>
  <si>
    <t>Latvijas-Lietuvas pārrobežu sadarbības programmas projekta (Nr.LLI-539) "Amatniecība kā tūrisma produkts bez robežām" investīciju daļas īstenošanai</t>
  </si>
  <si>
    <t>ERAF projekta (Nr.3.3.1.0/20/I/011)Preiļu pils 1.stāva atjaunošana komercdarbības attīstības nodrošināšanai"īstenošanai</t>
  </si>
  <si>
    <t>10.08.2022</t>
  </si>
  <si>
    <t>ERAF projekta (Nr.3.3.1.0/20/I/011) Preiļu pils 1.stāva atjaunošana komercdarbības attīstības nodrošināšanai"īstenošanai</t>
  </si>
  <si>
    <t>06.09.2022</t>
  </si>
  <si>
    <t>Projekta "Būvprojekta "Preiļu pilsētas centra teritorijas pārbūve- 1., 2. un 3.kārta"izstrāde"īstenošanai</t>
  </si>
  <si>
    <t>17.10.2022</t>
  </si>
  <si>
    <t>Projekta "Bērnudārza "Pasaciņa"rotaļu laukumu būvniecības dokumentācijas izstrāde un būvdarbi"investīciju īstenošanai</t>
  </si>
  <si>
    <t>07.11.2022</t>
  </si>
  <si>
    <t>KOPĀ:</t>
  </si>
  <si>
    <t>x</t>
  </si>
  <si>
    <t>Kopā saistības</t>
  </si>
  <si>
    <t>Saistību apjoms % no plānotajiem pamatbudžeta ieņēmumiem</t>
  </si>
  <si>
    <t>18.620</t>
  </si>
  <si>
    <t>18.630</t>
  </si>
  <si>
    <t>PREIĻU NOVADA PAŠVALDĪBAS IEŅĒMUMU KOPSAVILKUMS</t>
  </si>
  <si>
    <t>Pašvaldību budžetu transferti</t>
  </si>
  <si>
    <t>Pārējie nenodokļu ieņēmumi</t>
  </si>
  <si>
    <t>Naudas sodi un sankcijas</t>
  </si>
  <si>
    <t>Ieņēmumi no uzņēmejdarbības un īpašuma</t>
  </si>
  <si>
    <t>Nodokļi par pakalpojumiem un precēm</t>
  </si>
  <si>
    <t>Īpašuma nodokļi</t>
  </si>
  <si>
    <t>Ienākuma nodokļi</t>
  </si>
  <si>
    <t>Valsts (pašvaldību) nodevas un kancelejas nodevas</t>
  </si>
  <si>
    <t>Pielikums Nr. 1.2.</t>
  </si>
  <si>
    <t>Pašvaldību saņemtie valsts budžeta transferti (18.6.2.0.)</t>
  </si>
  <si>
    <t>PREIĻU NOVADA PAŠVALDĪBAS IZDEVUMU KOPSAVILKUMS</t>
  </si>
  <si>
    <t>PREIĻU NOVADA PAŠVALDĪBAS FINANSĒŠANA KOPSAVILKUMS</t>
  </si>
  <si>
    <t>Pielikums Nr. 3.2.</t>
  </si>
  <si>
    <t>Pielikums Nr.4.</t>
  </si>
  <si>
    <t>Pielikums 3.1.</t>
  </si>
  <si>
    <t>Pielikums Nr.2.3.</t>
  </si>
  <si>
    <t>Pielikums Nr.2.2.</t>
  </si>
  <si>
    <t>Pielikums Nr. 1.3.</t>
  </si>
  <si>
    <t>Pielikums Nr.1.1.</t>
  </si>
  <si>
    <t>21.100</t>
  </si>
  <si>
    <t>19.200</t>
  </si>
  <si>
    <t>17.200</t>
  </si>
  <si>
    <t xml:space="preserve">  18.6.2.0.</t>
  </si>
  <si>
    <t xml:space="preserve">  18.6.3.0.</t>
  </si>
  <si>
    <t xml:space="preserve">  18.6.4.0.</t>
  </si>
  <si>
    <t xml:space="preserve">    Pašvaldību no valsts budžeta iestādēm saņemtie transferti Eiropas Savienības politiku instrumentu un pārējās ārvalstu finanšu palīdzības līdzfinansētajiem projektiem (pasākumiem)</t>
  </si>
  <si>
    <t xml:space="preserve">    Pašvaldību budžetā saņemtā dotācija no pašvaldību finanšu izlīdzināšanas fonda</t>
  </si>
  <si>
    <t xml:space="preserve">    Pašvaldību saņemtie valsts budžeta transferti</t>
  </si>
  <si>
    <t>t.sk.izpildvara un likumdošanas vara</t>
  </si>
  <si>
    <t>01.100</t>
  </si>
  <si>
    <t>01.300</t>
  </si>
  <si>
    <t>pārējie izdevumi</t>
  </si>
  <si>
    <t>procentu maksājumi</t>
  </si>
  <si>
    <t>BRĪVIE ATLIKUMI</t>
  </si>
  <si>
    <t>KOPĀ  ATLIKUMI</t>
  </si>
  <si>
    <t>Dotācija, par bērna rehabilitāciju pēc vardarbības cietušam</t>
  </si>
  <si>
    <t>Dotācija trūcīgo paku izdalei</t>
  </si>
  <si>
    <t>t.sk.nekustamā īpašuma nodoklis par zemi</t>
  </si>
  <si>
    <t>4.1.2.0.</t>
  </si>
  <si>
    <t>4.1.1.0.</t>
  </si>
  <si>
    <t>4.1.3.0.</t>
  </si>
  <si>
    <t>nekustamā īpašuma nodoklis par ēkām</t>
  </si>
  <si>
    <t>nekustamā īpašuma nodoklis par mājokļiem</t>
  </si>
  <si>
    <t xml:space="preserve"> Ūdensapgādes un kanalizācijas tīklu paplašināšana Preiļu novada Aglonas pagasta Aglonas cienmā no Somersētas ielas pa 4.maija ielu un Rēzeknes ielu</t>
  </si>
  <si>
    <t>Ūdensapgādes un kanalizācijas tīklu paplašināšana Preiļu novada Aglonas pagasta Aglonas cienmā no Somersētas ielas pa  4.maija ielu un Rēzeknes ielu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</si>
</sst>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Calibri"/>
      <family val="2"/>
      <charset val="186"/>
      <scheme val="minor"/>
    </font>
    <font>
      <sz val="10"/>
      <color theme="1"/>
      <name val="Arial"/>
      <family val="2"/>
    </font>
    <font>
      <b/>
      <i/>
      <sz val="11"/>
      <color theme="1"/>
      <name val="Times New Roman"/>
      <family val="1"/>
      <charset val="186"/>
    </font>
    <font>
      <b/>
      <i/>
      <sz val="9"/>
      <color indexed="8"/>
      <name val="Times New Roman"/>
      <family val="1"/>
      <charset val="186"/>
    </font>
    <font>
      <b/>
      <i/>
      <sz val="11"/>
      <color indexed="8"/>
      <name val="Times New Roman"/>
      <family val="1"/>
      <charset val="186"/>
    </font>
    <font>
      <b/>
      <sz val="12"/>
      <color indexed="8"/>
      <name val="Times New Roman"/>
      <family val="1"/>
      <charset val="186"/>
    </font>
    <font>
      <sz val="12"/>
      <color indexed="8"/>
      <name val="Times New Roman"/>
      <family val="1"/>
      <charset val="186"/>
    </font>
    <font>
      <sz val="11"/>
      <color theme="1"/>
      <name val="Times New Roman"/>
      <family val="1"/>
      <charset val="186"/>
    </font>
    <font>
      <sz val="11"/>
      <color indexed="8"/>
      <name val="Times New Roman"/>
      <family val="1"/>
      <charset val="186"/>
    </font>
    <font>
      <b/>
      <sz val="11"/>
      <color indexed="8"/>
      <name val="Times New Roman"/>
      <family val="1"/>
      <charset val="186"/>
    </font>
    <font>
      <i/>
      <sz val="11"/>
      <color indexed="8"/>
      <name val="Times New Roman"/>
      <family val="1"/>
      <charset val="186"/>
    </font>
    <font>
      <sz val="12"/>
      <color theme="1"/>
      <name val="Calibri"/>
      <family val="2"/>
      <charset val="186"/>
      <scheme val="minor"/>
    </font>
    <font>
      <sz val="12"/>
      <name val="Times New Roman"/>
      <family val="1"/>
      <charset val="186"/>
    </font>
    <font>
      <sz val="12"/>
      <color rgb="FFFF0000"/>
      <name val="Calibri"/>
      <family val="2"/>
      <charset val="186"/>
      <scheme val="minor"/>
    </font>
    <font>
      <b/>
      <i/>
      <sz val="12"/>
      <color theme="1"/>
      <name val="Times New Roman"/>
      <family val="1"/>
      <charset val="186"/>
    </font>
    <font>
      <b/>
      <i/>
      <sz val="12"/>
      <color indexed="8"/>
      <name val="Times New Roman"/>
      <family val="1"/>
      <charset val="186"/>
    </font>
    <font>
      <sz val="11"/>
      <name val="Times New Roman"/>
      <family val="1"/>
      <charset val="186"/>
    </font>
    <font>
      <b/>
      <i/>
      <sz val="11"/>
      <name val="Times New Roman"/>
      <family val="1"/>
      <charset val="186"/>
    </font>
    <font>
      <sz val="11"/>
      <color indexed="63"/>
      <name val="Times New Roman"/>
      <family val="1"/>
      <charset val="186"/>
    </font>
    <font>
      <b/>
      <i/>
      <sz val="11"/>
      <color indexed="63"/>
      <name val="Times New Roman"/>
      <family val="1"/>
      <charset val="186"/>
    </font>
    <font>
      <b/>
      <sz val="11"/>
      <name val="Times New Roman"/>
      <family val="1"/>
      <charset val="186"/>
    </font>
    <font>
      <b/>
      <i/>
      <sz val="12"/>
      <name val="Times New Roman"/>
      <family val="1"/>
      <charset val="186"/>
    </font>
    <font>
      <b/>
      <sz val="8"/>
      <color indexed="8"/>
      <name val="Times New Roman"/>
      <family val="1"/>
      <charset val="186"/>
    </font>
    <font>
      <sz val="12"/>
      <color theme="1"/>
      <name val="Times New Roman"/>
      <family val="1"/>
      <charset val="186"/>
    </font>
    <font>
      <i/>
      <sz val="12"/>
      <color theme="1"/>
      <name val="Calibri"/>
      <family val="2"/>
      <charset val="186"/>
      <scheme val="minor"/>
    </font>
    <font>
      <b/>
      <sz val="12"/>
      <color theme="1"/>
      <name val="Times New Roman"/>
      <family val="1"/>
      <charset val="186"/>
    </font>
    <font>
      <sz val="10"/>
      <name val="Arial"/>
      <family val="2"/>
      <charset val="186"/>
    </font>
    <font>
      <b/>
      <sz val="14"/>
      <name val="Times New Roman"/>
      <family val="1"/>
      <charset val="186"/>
    </font>
    <font>
      <i/>
      <sz val="12"/>
      <name val="Times New Roman"/>
      <family val="1"/>
      <charset val="186"/>
    </font>
    <font>
      <i/>
      <sz val="12"/>
      <color theme="1"/>
      <name val="Times New Roman"/>
      <family val="1"/>
      <charset val="186"/>
    </font>
    <font>
      <sz val="12"/>
      <color indexed="8"/>
      <name val="f6"/>
      <family val="2"/>
      <charset val="186"/>
    </font>
    <font>
      <i/>
      <sz val="12"/>
      <color indexed="8"/>
      <name val="Times New Roman"/>
      <family val="1"/>
      <charset val="186"/>
    </font>
    <font>
      <b/>
      <i/>
      <sz val="13"/>
      <color rgb="FF000000"/>
      <name val="Times New Roman"/>
      <family val="1"/>
      <charset val="186"/>
    </font>
    <font>
      <b/>
      <i/>
      <sz val="13"/>
      <color theme="1"/>
      <name val="Times New Roman"/>
      <family val="1"/>
      <charset val="186"/>
    </font>
    <font>
      <b/>
      <i/>
      <sz val="13"/>
      <color indexed="8"/>
      <name val="Times New Roman"/>
      <family val="1"/>
      <charset val="186"/>
    </font>
    <font>
      <b/>
      <i/>
      <sz val="12"/>
      <color indexed="63"/>
      <name val="Times New Roman"/>
      <family val="1"/>
      <charset val="186"/>
    </font>
    <font>
      <b/>
      <sz val="12"/>
      <color indexed="63"/>
      <name val="Times New Roman"/>
      <family val="1"/>
      <charset val="186"/>
    </font>
    <font>
      <b/>
      <sz val="11"/>
      <color theme="1"/>
      <name val="Times New Roman"/>
      <family val="1"/>
      <charset val="186"/>
    </font>
    <font>
      <i/>
      <sz val="11"/>
      <name val="Times New Roman"/>
      <family val="1"/>
      <charset val="186"/>
    </font>
    <font>
      <i/>
      <sz val="11"/>
      <color theme="1"/>
      <name val="Calibri"/>
      <family val="2"/>
      <charset val="186"/>
      <scheme val="minor"/>
    </font>
    <font>
      <b/>
      <i/>
      <sz val="11"/>
      <color theme="1"/>
      <name val="Calibri"/>
      <family val="2"/>
      <charset val="186"/>
      <scheme val="minor"/>
    </font>
    <font>
      <sz val="8"/>
      <name val="Calibri"/>
      <family val="2"/>
      <charset val="186"/>
      <scheme val="minor"/>
    </font>
    <font>
      <b/>
      <sz val="12"/>
      <color theme="1"/>
      <name val="Calibri"/>
      <family val="2"/>
      <charset val="186"/>
      <scheme val="minor"/>
    </font>
    <font>
      <b/>
      <sz val="10"/>
      <name val="Times New Roman"/>
      <family val="1"/>
      <charset val="186"/>
    </font>
    <font>
      <sz val="10"/>
      <name val="Times New Roman"/>
      <family val="1"/>
      <charset val="186"/>
    </font>
    <font>
      <b/>
      <sz val="9"/>
      <name val="Times New Roman"/>
      <family val="1"/>
      <charset val="186"/>
    </font>
    <font>
      <sz val="9"/>
      <name val="Times New Roman"/>
      <family val="1"/>
      <charset val="186"/>
    </font>
    <font>
      <b/>
      <sz val="11"/>
      <color theme="1"/>
      <name val="Calibri"/>
      <family val="2"/>
      <charset val="186"/>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4999766349792"/>
        <bgColor indexed="64"/>
      </patternFill>
    </fill>
    <fill>
      <patternFill patternType="solid">
        <fgColor theme="0" tint="-0.04994000121951103"/>
        <bgColor indexed="64"/>
      </patternFill>
    </fill>
    <fill>
      <patternFill patternType="solid">
        <fgColor indexed="9"/>
        <bgColor indexed="64"/>
      </patternFill>
    </fill>
  </fills>
  <borders count="18">
    <border>
      <left/>
      <right/>
      <top/>
      <bottom/>
      <diagonal/>
    </border>
    <border>
      <left style="thin">
        <color auto="1"/>
      </left>
      <right style="thin">
        <color auto="1"/>
      </right>
      <top/>
      <bottom style="thin">
        <color auto="1"/>
      </bottom>
    </border>
    <border>
      <left style="thin">
        <color auto="1"/>
      </left>
      <right style="thin">
        <color auto="1"/>
      </right>
      <top style="thin">
        <color auto="1"/>
      </top>
      <bottom style="thin">
        <color auto="1"/>
      </bottom>
    </border>
    <border>
      <left style="thin">
        <color auto="1"/>
      </left>
      <right/>
      <top/>
      <bottom style="thin">
        <color auto="1"/>
      </bottom>
    </border>
    <border>
      <left/>
      <right/>
      <top/>
      <bottom style="thin">
        <color auto="1"/>
      </bottom>
    </border>
    <border>
      <left/>
      <right style="thin">
        <color auto="1"/>
      </right>
      <top/>
      <bottom style="thin">
        <color auto="1"/>
      </bottom>
    </border>
    <border>
      <left/>
      <right style="thin">
        <color auto="1"/>
      </right>
      <top/>
      <bottom/>
    </border>
    <border>
      <left style="thin">
        <color auto="1"/>
      </left>
      <right style="thin">
        <color auto="1"/>
      </right>
      <top style="thin">
        <color auto="1"/>
      </top>
      <bottom/>
    </border>
    <border>
      <left style="thin">
        <color auto="1"/>
      </left>
      <right/>
      <top style="thin">
        <color auto="1"/>
      </top>
      <bottom style="thin">
        <color auto="1"/>
      </bottom>
    </border>
    <border>
      <left/>
      <right style="thin">
        <color auto="1"/>
      </right>
      <top style="thin">
        <color auto="1"/>
      </top>
      <bottom style="thin">
        <color auto="1"/>
      </bottom>
    </border>
    <border>
      <left style="thin">
        <color auto="1"/>
      </left>
      <right/>
      <top style="thin">
        <color auto="1"/>
      </top>
      <bottom/>
    </border>
    <border>
      <left/>
      <right/>
      <top style="thin">
        <color auto="1"/>
      </top>
      <bottom/>
    </border>
    <border>
      <left/>
      <right style="thin">
        <color auto="1"/>
      </right>
      <top style="thin">
        <color auto="1"/>
      </top>
      <bottom/>
    </border>
    <border>
      <left/>
      <right/>
      <top style="thin">
        <color auto="1"/>
      </top>
      <bottom style="thin">
        <color auto="1"/>
      </bottom>
    </border>
    <border>
      <left style="hair">
        <color indexed="8"/>
      </left>
      <right/>
      <top style="hair">
        <color indexed="8"/>
      </top>
      <bottom style="thin">
        <color auto="1"/>
      </bottom>
    </border>
    <border>
      <left/>
      <right/>
      <top style="hair">
        <color indexed="8"/>
      </top>
      <bottom style="thin">
        <color auto="1"/>
      </bottom>
    </border>
    <border>
      <left/>
      <right style="hair">
        <color indexed="8"/>
      </right>
      <top style="hair">
        <color indexed="8"/>
      </top>
      <bottom style="thin">
        <color auto="1"/>
      </bottom>
    </border>
    <border>
      <left/>
      <right/>
      <top/>
      <bottom style="hair">
        <color indexed="8"/>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6" fillId="0" borderId="0">
      <alignment/>
      <protection/>
    </xf>
    <xf numFmtId="0" fontId="26" fillId="0" borderId="0">
      <alignment/>
      <protection/>
    </xf>
  </cellStyleXfs>
  <cellXfs count="224">
    <xf numFmtId="0" fontId="0" fillId="0" borderId="0" xfId="0"/>
    <xf numFmtId="0" fontId="5" fillId="0" borderId="0" xfId="0" applyFont="1" applyAlignment="1">
      <alignment horizontal="center" wrapText="1"/>
    </xf>
    <xf numFmtId="0" fontId="6" fillId="0" borderId="1" xfId="0" applyFont="1" applyBorder="1" applyAlignment="1">
      <alignment horizontal="left" wrapText="1"/>
    </xf>
    <xf numFmtId="2" fontId="6" fillId="0" borderId="1" xfId="0" applyNumberFormat="1" applyFont="1" applyBorder="1" applyAlignment="1">
      <alignment horizontal="right" wrapText="1"/>
    </xf>
    <xf numFmtId="0" fontId="6" fillId="0" borderId="2" xfId="0" applyFont="1" applyBorder="1" applyAlignment="1">
      <alignment horizontal="left" wrapText="1"/>
    </xf>
    <xf numFmtId="2" fontId="6" fillId="0" borderId="2" xfId="0" applyNumberFormat="1" applyFont="1" applyBorder="1" applyAlignment="1">
      <alignment horizontal="right" wrapText="1"/>
    </xf>
    <xf numFmtId="0" fontId="7" fillId="0" borderId="0" xfId="0" applyFont="1"/>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5" xfId="0" applyFont="1" applyBorder="1" applyAlignment="1">
      <alignment horizontal="center" wrapText="1"/>
    </xf>
    <xf numFmtId="0" fontId="8" fillId="0" borderId="2" xfId="0" applyFont="1" applyBorder="1" applyAlignment="1">
      <alignment horizontal="left" wrapText="1"/>
    </xf>
    <xf numFmtId="2" fontId="9" fillId="0" borderId="2" xfId="0" applyNumberFormat="1" applyFont="1" applyBorder="1" applyAlignment="1">
      <alignment horizontal="right" wrapText="1"/>
    </xf>
    <xf numFmtId="0" fontId="10" fillId="0" borderId="2" xfId="0" applyFont="1" applyBorder="1" applyAlignment="1">
      <alignment horizontal="left" wrapText="1"/>
    </xf>
    <xf numFmtId="2" fontId="8" fillId="0" borderId="2" xfId="0" applyNumberFormat="1" applyFont="1" applyBorder="1" applyAlignment="1">
      <alignment horizontal="right" wrapText="1"/>
    </xf>
    <xf numFmtId="0" fontId="11" fillId="0" borderId="0" xfId="0" applyFont="1"/>
    <xf numFmtId="0" fontId="6" fillId="0" borderId="2" xfId="0" applyFont="1" applyBorder="1" applyAlignment="1">
      <alignment horizontal="center" vertical="center" wrapText="1"/>
    </xf>
    <xf numFmtId="2" fontId="6" fillId="2" borderId="2" xfId="0" applyNumberFormat="1" applyFont="1" applyFill="1" applyBorder="1" applyAlignment="1">
      <alignment horizontal="right" wrapText="1"/>
    </xf>
    <xf numFmtId="0" fontId="12" fillId="0" borderId="2" xfId="0" applyFont="1" applyBorder="1" applyAlignment="1">
      <alignment horizontal="left" wrapText="1"/>
    </xf>
    <xf numFmtId="2" fontId="12" fillId="2" borderId="2" xfId="0" applyNumberFormat="1" applyFont="1" applyFill="1" applyBorder="1" applyAlignment="1">
      <alignment horizontal="right" wrapText="1"/>
    </xf>
    <xf numFmtId="0" fontId="13" fillId="0" borderId="0" xfId="0" applyFont="1"/>
    <xf numFmtId="2" fontId="14" fillId="0" borderId="2" xfId="0" applyNumberFormat="1" applyFont="1" applyBorder="1"/>
    <xf numFmtId="0" fontId="5" fillId="0" borderId="2" xfId="0" applyFont="1" applyBorder="1" applyAlignment="1">
      <alignment horizontal="center" vertical="center" wrapText="1"/>
    </xf>
    <xf numFmtId="0" fontId="5" fillId="0" borderId="2" xfId="0" applyFont="1" applyBorder="1" applyAlignment="1">
      <alignment horizontal="center" wrapText="1"/>
    </xf>
    <xf numFmtId="0" fontId="6" fillId="0" borderId="2" xfId="0" applyFont="1" applyBorder="1" applyAlignment="1">
      <alignment wrapText="1"/>
    </xf>
    <xf numFmtId="0" fontId="7" fillId="2" borderId="0" xfId="0" applyFont="1" applyFill="1"/>
    <xf numFmtId="3" fontId="0" fillId="0" borderId="0" xfId="0" applyNumberFormat="1"/>
    <xf numFmtId="0" fontId="6" fillId="0" borderId="1" xfId="0" applyFont="1" applyBorder="1" applyAlignment="1">
      <alignment horizontal="center" vertical="center" wrapText="1"/>
    </xf>
    <xf numFmtId="2" fontId="22" fillId="0" borderId="0" xfId="0" applyNumberFormat="1" applyFont="1" applyAlignment="1">
      <alignment horizontal="right" wrapText="1"/>
    </xf>
    <xf numFmtId="2" fontId="0" fillId="0" borderId="0" xfId="0" applyNumberFormat="1"/>
    <xf numFmtId="0" fontId="15" fillId="0" borderId="2" xfId="0" applyFont="1" applyBorder="1" applyAlignment="1">
      <alignment horizontal="center" vertical="center" wrapText="1"/>
    </xf>
    <xf numFmtId="0" fontId="14" fillId="0" borderId="2" xfId="0" applyFont="1" applyBorder="1" applyAlignment="1">
      <alignment horizontal="center" wrapText="1"/>
    </xf>
    <xf numFmtId="0" fontId="24" fillId="0" borderId="0" xfId="0" applyFont="1"/>
    <xf numFmtId="0" fontId="23" fillId="2" borderId="2" xfId="0" applyFont="1" applyFill="1" applyBorder="1" applyAlignment="1">
      <alignment wrapText="1"/>
    </xf>
    <xf numFmtId="0" fontId="12" fillId="2" borderId="2" xfId="0" applyFont="1" applyFill="1" applyBorder="1" applyAlignment="1">
      <alignment wrapText="1"/>
    </xf>
    <xf numFmtId="2" fontId="23" fillId="2" borderId="2" xfId="0" applyNumberFormat="1" applyFont="1" applyFill="1" applyBorder="1" applyAlignment="1">
      <alignment horizontal="right" wrapText="1"/>
    </xf>
    <xf numFmtId="0" fontId="12" fillId="0" borderId="2" xfId="0" applyFont="1" applyBorder="1" applyAlignment="1">
      <alignment wrapText="1"/>
    </xf>
    <xf numFmtId="0" fontId="23" fillId="2" borderId="2" xfId="0" applyFont="1" applyFill="1" applyBorder="1" applyAlignment="1">
      <alignment horizontal="right" wrapText="1"/>
    </xf>
    <xf numFmtId="2" fontId="15" fillId="0" borderId="2" xfId="0" applyNumberFormat="1" applyFont="1" applyBorder="1" applyAlignment="1">
      <alignment horizontal="right" wrapText="1"/>
    </xf>
    <xf numFmtId="2" fontId="5" fillId="0" borderId="2" xfId="0" applyNumberFormat="1" applyFont="1" applyBorder="1" applyAlignment="1">
      <alignment horizontal="right" wrapText="1"/>
    </xf>
    <xf numFmtId="49" fontId="20" fillId="0" borderId="2" xfId="20" applyNumberFormat="1" applyFont="1" applyBorder="1" applyAlignment="1">
      <alignment horizontal="left" wrapText="1"/>
      <protection/>
    </xf>
    <xf numFmtId="49" fontId="12" fillId="0" borderId="0" xfId="20" applyNumberFormat="1" applyFont="1" applyProtection="1">
      <alignment/>
      <protection locked="0"/>
    </xf>
    <xf numFmtId="49" fontId="28" fillId="0" borderId="0" xfId="20" applyNumberFormat="1" applyFont="1" applyProtection="1">
      <alignment/>
      <protection locked="0"/>
    </xf>
    <xf numFmtId="0" fontId="28" fillId="0" borderId="0" xfId="20" applyFont="1" applyProtection="1">
      <alignment/>
      <protection locked="0"/>
    </xf>
    <xf numFmtId="0" fontId="12" fillId="0" borderId="0" xfId="20" applyFont="1" applyProtection="1">
      <alignment/>
      <protection locked="0"/>
    </xf>
    <xf numFmtId="0" fontId="18" fillId="2" borderId="2" xfId="0" applyFont="1" applyFill="1" applyBorder="1" applyAlignment="1">
      <alignment horizontal="center" vertical="center" wrapText="1" shrinkToFit="1"/>
    </xf>
    <xf numFmtId="0" fontId="19" fillId="2" borderId="2" xfId="0" applyFont="1" applyFill="1" applyBorder="1" applyAlignment="1">
      <alignment horizontal="center" vertical="center" wrapText="1" shrinkToFit="1"/>
    </xf>
    <xf numFmtId="49" fontId="16" fillId="3" borderId="2" xfId="0" applyNumberFormat="1" applyFont="1" applyFill="1" applyBorder="1" applyAlignment="1">
      <alignment horizontal="left" vertical="center" wrapText="1" shrinkToFit="1"/>
    </xf>
    <xf numFmtId="3" fontId="16" fillId="3" borderId="2" xfId="0" applyNumberFormat="1" applyFont="1" applyFill="1" applyBorder="1" applyAlignment="1">
      <alignment horizontal="right" vertical="center" wrapText="1" shrinkToFit="1"/>
    </xf>
    <xf numFmtId="49" fontId="20" fillId="4" borderId="2" xfId="0" applyNumberFormat="1" applyFont="1" applyFill="1" applyBorder="1" applyAlignment="1">
      <alignment horizontal="left" vertical="center" wrapText="1" shrinkToFit="1"/>
    </xf>
    <xf numFmtId="3" fontId="17" fillId="4" borderId="2" xfId="0" applyNumberFormat="1" applyFont="1" applyFill="1" applyBorder="1" applyAlignment="1">
      <alignment horizontal="right" vertical="center" wrapText="1" shrinkToFit="1"/>
    </xf>
    <xf numFmtId="3" fontId="20" fillId="4" borderId="2" xfId="0" applyNumberFormat="1" applyFont="1" applyFill="1" applyBorder="1" applyAlignment="1">
      <alignment horizontal="right" vertical="center" wrapText="1" shrinkToFit="1"/>
    </xf>
    <xf numFmtId="3" fontId="17" fillId="3" borderId="2" xfId="0" applyNumberFormat="1" applyFont="1" applyFill="1" applyBorder="1" applyAlignment="1">
      <alignment horizontal="right" vertical="center" wrapText="1" shrinkToFit="1"/>
    </xf>
    <xf numFmtId="3" fontId="20" fillId="3" borderId="2" xfId="0" applyNumberFormat="1" applyFont="1" applyFill="1" applyBorder="1" applyAlignment="1">
      <alignment horizontal="right" vertical="center" wrapText="1" shrinkToFit="1"/>
    </xf>
    <xf numFmtId="49" fontId="17" fillId="3" borderId="2" xfId="0" applyNumberFormat="1" applyFont="1" applyFill="1" applyBorder="1" applyAlignment="1">
      <alignment horizontal="left" vertical="center" wrapText="1" shrinkToFit="1"/>
    </xf>
    <xf numFmtId="0" fontId="5" fillId="0" borderId="0" xfId="0" applyFont="1" applyAlignment="1">
      <alignment wrapText="1"/>
    </xf>
    <xf numFmtId="0" fontId="9" fillId="0" borderId="2" xfId="0" applyFont="1" applyBorder="1" applyAlignment="1">
      <alignment horizontal="center" vertical="center" wrapText="1"/>
    </xf>
    <xf numFmtId="0" fontId="9" fillId="0" borderId="2" xfId="0" applyFont="1" applyBorder="1" applyAlignment="1">
      <alignment horizontal="center" wrapText="1"/>
    </xf>
    <xf numFmtId="0" fontId="29" fillId="0" borderId="0" xfId="0" applyFont="1" applyAlignment="1">
      <alignment wrapText="1"/>
    </xf>
    <xf numFmtId="0" fontId="31"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horizontal="center" wrapText="1"/>
    </xf>
    <xf numFmtId="0" fontId="6" fillId="0" borderId="2" xfId="0" applyFont="1" applyBorder="1" applyAlignment="1">
      <alignment horizontal="left" wrapText="1"/>
    </xf>
    <xf numFmtId="2" fontId="6" fillId="0" borderId="2" xfId="0" applyNumberFormat="1" applyFont="1" applyBorder="1" applyAlignment="1">
      <alignment horizontal="right" wrapText="1"/>
    </xf>
    <xf numFmtId="0" fontId="12" fillId="0" borderId="2" xfId="0" applyFont="1" applyBorder="1" applyAlignment="1">
      <alignment horizontal="left" wrapText="1"/>
    </xf>
    <xf numFmtId="2" fontId="6" fillId="2" borderId="2" xfId="0" applyNumberFormat="1" applyFont="1" applyFill="1" applyBorder="1" applyAlignment="1">
      <alignment horizontal="right" wrapText="1"/>
    </xf>
    <xf numFmtId="2" fontId="14" fillId="0" borderId="2" xfId="0" applyNumberFormat="1" applyFont="1" applyBorder="1"/>
    <xf numFmtId="0" fontId="6" fillId="0" borderId="2" xfId="0" applyFont="1" applyBorder="1" applyAlignment="1">
      <alignment wrapText="1"/>
    </xf>
    <xf numFmtId="0" fontId="33" fillId="0" borderId="0" xfId="0" applyFont="1"/>
    <xf numFmtId="0" fontId="0" fillId="0" borderId="2" xfId="0" applyBorder="1" applyAlignment="1">
      <alignment wrapText="1"/>
    </xf>
    <xf numFmtId="0" fontId="15" fillId="0" borderId="2" xfId="0" applyFont="1" applyBorder="1" applyAlignment="1">
      <alignment horizontal="left" wrapText="1"/>
    </xf>
    <xf numFmtId="0" fontId="35" fillId="5" borderId="2" xfId="0" applyFont="1" applyFill="1" applyBorder="1" applyAlignment="1">
      <alignment horizontal="center" vertical="center" wrapText="1" shrinkToFit="1"/>
    </xf>
    <xf numFmtId="0" fontId="36" fillId="5" borderId="2" xfId="0" applyFont="1" applyFill="1" applyBorder="1" applyAlignment="1">
      <alignment horizontal="center" vertical="center" wrapText="1" shrinkToFit="1"/>
    </xf>
    <xf numFmtId="3" fontId="7" fillId="0" borderId="2" xfId="0" applyNumberFormat="1" applyFont="1" applyBorder="1"/>
    <xf numFmtId="49" fontId="18" fillId="2" borderId="2" xfId="0" applyNumberFormat="1" applyFont="1" applyFill="1" applyBorder="1" applyAlignment="1">
      <alignment horizontal="center" vertical="center" wrapText="1" shrinkToFit="1"/>
    </xf>
    <xf numFmtId="0" fontId="25" fillId="5" borderId="2" xfId="0" applyFont="1" applyFill="1" applyBorder="1" applyAlignment="1">
      <alignment horizontal="center" vertical="center"/>
    </xf>
    <xf numFmtId="0" fontId="7" fillId="0" borderId="2" xfId="0" applyFont="1" applyBorder="1"/>
    <xf numFmtId="3" fontId="37" fillId="0" borderId="2" xfId="0" applyNumberFormat="1" applyFont="1" applyBorder="1"/>
    <xf numFmtId="3" fontId="2" fillId="0" borderId="2" xfId="0" applyNumberFormat="1" applyFont="1" applyBorder="1"/>
    <xf numFmtId="0" fontId="9" fillId="2" borderId="2" xfId="0" applyFont="1" applyFill="1" applyBorder="1" applyAlignment="1">
      <alignment horizontal="center" vertical="center" wrapText="1"/>
    </xf>
    <xf numFmtId="0" fontId="9" fillId="2" borderId="2" xfId="0" applyFont="1" applyFill="1" applyBorder="1" applyAlignment="1">
      <alignment horizontal="center" wrapText="1"/>
    </xf>
    <xf numFmtId="2" fontId="12" fillId="2" borderId="2" xfId="0" applyNumberFormat="1" applyFont="1" applyFill="1" applyBorder="1" applyAlignment="1">
      <alignment horizontal="right" wrapText="1"/>
    </xf>
    <xf numFmtId="0" fontId="23" fillId="2" borderId="2" xfId="0" applyFont="1" applyFill="1" applyBorder="1" applyAlignment="1">
      <alignment wrapText="1"/>
    </xf>
    <xf numFmtId="0" fontId="23" fillId="0" borderId="2" xfId="0" applyFont="1" applyBorder="1" applyAlignment="1">
      <alignment wrapText="1"/>
    </xf>
    <xf numFmtId="0" fontId="12" fillId="2" borderId="2" xfId="0" applyFont="1" applyFill="1" applyBorder="1" applyAlignment="1">
      <alignment wrapText="1"/>
    </xf>
    <xf numFmtId="2" fontId="23" fillId="2" borderId="2" xfId="0" applyNumberFormat="1" applyFont="1" applyFill="1" applyBorder="1"/>
    <xf numFmtId="0" fontId="23" fillId="0" borderId="2" xfId="0" applyFont="1" applyBorder="1"/>
    <xf numFmtId="0" fontId="12" fillId="3" borderId="2" xfId="0" applyFont="1" applyFill="1" applyBorder="1" applyAlignment="1">
      <alignment wrapText="1"/>
    </xf>
    <xf numFmtId="2" fontId="21" fillId="2" borderId="2" xfId="0" applyNumberFormat="1" applyFont="1" applyFill="1" applyBorder="1"/>
    <xf numFmtId="2" fontId="15" fillId="0" borderId="2" xfId="0" applyNumberFormat="1" applyFont="1" applyBorder="1" applyAlignment="1">
      <alignment horizontal="right" wrapText="1"/>
    </xf>
    <xf numFmtId="0" fontId="25" fillId="0" borderId="2" xfId="0" applyFont="1" applyBorder="1" applyAlignment="1">
      <alignment horizontal="center"/>
    </xf>
    <xf numFmtId="2" fontId="23" fillId="0" borderId="2" xfId="0" applyNumberFormat="1" applyFont="1" applyBorder="1" applyAlignment="1">
      <alignment horizontal="right"/>
    </xf>
    <xf numFmtId="0" fontId="23" fillId="0" borderId="2" xfId="0" applyFont="1" applyBorder="1" applyAlignment="1">
      <alignment horizontal="right"/>
    </xf>
    <xf numFmtId="2" fontId="25" fillId="0" borderId="2" xfId="0" applyNumberFormat="1" applyFont="1" applyBorder="1" applyAlignment="1">
      <alignment horizontal="right"/>
    </xf>
    <xf numFmtId="0" fontId="17" fillId="0" borderId="2" xfId="20" applyFont="1" applyBorder="1" applyAlignment="1">
      <alignment horizontal="center" vertical="center" wrapText="1"/>
      <protection/>
    </xf>
    <xf numFmtId="49" fontId="16" fillId="0" borderId="2" xfId="20" applyNumberFormat="1" applyFont="1" applyBorder="1" applyAlignment="1">
      <alignment horizontal="center" wrapText="1"/>
      <protection/>
    </xf>
    <xf numFmtId="0" fontId="16" fillId="0" borderId="2" xfId="20" applyFont="1" applyBorder="1" applyAlignment="1">
      <alignment horizontal="center" wrapText="1"/>
      <protection/>
    </xf>
    <xf numFmtId="49" fontId="20" fillId="0" borderId="2" xfId="20" applyNumberFormat="1" applyFont="1" applyBorder="1" applyAlignment="1">
      <alignment wrapText="1"/>
      <protection/>
    </xf>
    <xf numFmtId="0" fontId="16" fillId="0" borderId="2" xfId="20" applyFont="1" applyBorder="1" applyAlignment="1">
      <alignment horizontal="center"/>
      <protection/>
    </xf>
    <xf numFmtId="49" fontId="16" fillId="0" borderId="2" xfId="20" applyNumberFormat="1" applyFont="1" applyBorder="1" applyAlignment="1" applyProtection="1">
      <alignment horizontal="left" vertical="center" wrapText="1"/>
      <protection locked="0"/>
    </xf>
    <xf numFmtId="49" fontId="16" fillId="0" borderId="2" xfId="20" applyNumberFormat="1" applyFont="1" applyBorder="1" applyAlignment="1" applyProtection="1">
      <alignment horizontal="center" vertical="center" wrapText="1"/>
      <protection locked="0"/>
    </xf>
    <xf numFmtId="3" fontId="16" fillId="0" borderId="2" xfId="20" applyNumberFormat="1" applyFont="1" applyBorder="1" applyAlignment="1" applyProtection="1">
      <alignment horizontal="right" vertical="center"/>
      <protection locked="0"/>
    </xf>
    <xf numFmtId="49" fontId="20" fillId="0" borderId="2" xfId="20" applyNumberFormat="1" applyFont="1" applyBorder="1" applyAlignment="1" applyProtection="1">
      <alignment horizontal="left" vertical="center" wrapText="1"/>
      <protection locked="0"/>
    </xf>
    <xf numFmtId="49" fontId="20" fillId="0" borderId="2" xfId="20" applyNumberFormat="1" applyFont="1" applyBorder="1" applyAlignment="1" applyProtection="1">
      <alignment vertical="center" wrapText="1"/>
      <protection locked="0"/>
    </xf>
    <xf numFmtId="49" fontId="0" fillId="0" borderId="2" xfId="21" applyNumberFormat="1" applyFont="1" applyBorder="1" applyAlignment="1">
      <alignment vertical="center" wrapText="1"/>
      <protection/>
    </xf>
    <xf numFmtId="0" fontId="16" fillId="0" borderId="2" xfId="20" applyFont="1" applyBorder="1" applyAlignment="1">
      <alignment horizontal="right" vertical="center" wrapText="1"/>
      <protection/>
    </xf>
    <xf numFmtId="4" fontId="16" fillId="0" borderId="2" xfId="20" applyNumberFormat="1" applyFont="1" applyBorder="1" applyAlignment="1">
      <alignment horizontal="right" vertical="center" wrapText="1"/>
      <protection/>
    </xf>
    <xf numFmtId="49" fontId="16" fillId="0" borderId="2" xfId="20" applyNumberFormat="1" applyFont="1" applyBorder="1" applyAlignment="1" applyProtection="1">
      <alignment vertical="center" wrapText="1"/>
      <protection locked="0"/>
    </xf>
    <xf numFmtId="49" fontId="38" fillId="0" borderId="2" xfId="20" applyNumberFormat="1" applyFont="1" applyBorder="1" applyAlignment="1">
      <alignment vertical="center" wrapText="1"/>
      <protection/>
    </xf>
    <xf numFmtId="0" fontId="38" fillId="0" borderId="2" xfId="20" applyFont="1" applyBorder="1" applyAlignment="1" applyProtection="1">
      <alignment vertical="center"/>
      <protection locked="0"/>
    </xf>
    <xf numFmtId="0" fontId="16" fillId="0" borderId="2" xfId="20" applyFont="1" applyBorder="1" applyAlignment="1">
      <alignment vertical="center"/>
      <protection/>
    </xf>
    <xf numFmtId="0" fontId="23" fillId="0" borderId="0" xfId="0" applyFont="1"/>
    <xf numFmtId="0" fontId="39" fillId="0" borderId="0" xfId="0" applyFont="1"/>
    <xf numFmtId="0" fontId="40" fillId="0" borderId="0" xfId="0" applyFont="1"/>
    <xf numFmtId="3" fontId="2" fillId="4" borderId="2" xfId="0" applyNumberFormat="1" applyFont="1" applyFill="1" applyBorder="1" applyAlignment="1">
      <alignment horizontal="right" vertical="center"/>
    </xf>
    <xf numFmtId="3" fontId="37" fillId="0" borderId="2" xfId="0" applyNumberFormat="1" applyFont="1" applyBorder="1" applyAlignment="1">
      <alignment horizontal="right" vertical="center"/>
    </xf>
    <xf numFmtId="3" fontId="2" fillId="0" borderId="2" xfId="0" applyNumberFormat="1" applyFont="1" applyBorder="1" applyAlignment="1">
      <alignment horizontal="right" vertical="center"/>
    </xf>
    <xf numFmtId="3" fontId="7" fillId="0" borderId="2" xfId="0" applyNumberFormat="1" applyFont="1" applyBorder="1" applyAlignment="1">
      <alignment horizontal="right" vertical="center"/>
    </xf>
    <xf numFmtId="3" fontId="38" fillId="3" borderId="2" xfId="0" applyNumberFormat="1" applyFont="1" applyFill="1" applyBorder="1" applyAlignment="1">
      <alignment horizontal="right" vertical="center" wrapText="1" shrinkToFit="1"/>
    </xf>
    <xf numFmtId="3" fontId="14" fillId="4" borderId="2" xfId="0" applyNumberFormat="1" applyFont="1" applyFill="1" applyBorder="1"/>
    <xf numFmtId="3" fontId="21" fillId="4" borderId="2" xfId="0" applyNumberFormat="1" applyFont="1" applyFill="1" applyBorder="1" applyAlignment="1">
      <alignment horizontal="right" vertical="center" wrapText="1" shrinkToFit="1"/>
    </xf>
    <xf numFmtId="49" fontId="38" fillId="3" borderId="2" xfId="0" applyNumberFormat="1" applyFont="1" applyFill="1" applyBorder="1" applyAlignment="1">
      <alignment horizontal="left" vertical="center" wrapText="1" shrinkToFit="1"/>
    </xf>
    <xf numFmtId="0" fontId="0" fillId="0" borderId="6" xfId="0" applyBorder="1"/>
    <xf numFmtId="0" fontId="30" fillId="0" borderId="2" xfId="0" applyFont="1" applyBorder="1" applyAlignment="1">
      <alignment horizontal="center" wrapText="1"/>
    </xf>
    <xf numFmtId="0" fontId="6" fillId="0" borderId="2" xfId="0" applyFont="1" applyBorder="1" applyAlignment="1">
      <alignment horizontal="left" wrapText="1"/>
    </xf>
    <xf numFmtId="49" fontId="6"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2" fontId="42" fillId="0" borderId="0" xfId="0" applyNumberFormat="1" applyFont="1"/>
    <xf numFmtId="3" fontId="43" fillId="0" borderId="2" xfId="20" applyNumberFormat="1" applyFont="1" applyBorder="1" applyAlignment="1">
      <alignment horizontal="right" vertical="center" wrapText="1"/>
      <protection/>
    </xf>
    <xf numFmtId="0" fontId="44" fillId="0" borderId="2" xfId="20" applyFont="1" applyBorder="1" applyAlignment="1">
      <alignment horizontal="right" vertical="center" wrapText="1"/>
      <protection/>
    </xf>
    <xf numFmtId="0" fontId="44" fillId="0" borderId="2" xfId="20" applyFont="1" applyBorder="1" applyAlignment="1" applyProtection="1">
      <alignment vertical="center"/>
      <protection locked="0"/>
    </xf>
    <xf numFmtId="3" fontId="43" fillId="6" borderId="2" xfId="20" applyNumberFormat="1" applyFont="1" applyFill="1" applyBorder="1" applyAlignment="1" applyProtection="1">
      <alignment horizontal="right" vertical="center"/>
      <protection locked="0"/>
    </xf>
    <xf numFmtId="3" fontId="45" fillId="0" borderId="2" xfId="20" applyNumberFormat="1" applyFont="1" applyBorder="1" applyAlignment="1">
      <alignment horizontal="right" vertical="center" wrapText="1"/>
      <protection/>
    </xf>
    <xf numFmtId="0" fontId="46" fillId="0" borderId="2" xfId="20" applyFont="1" applyBorder="1" applyAlignment="1" applyProtection="1">
      <alignment horizontal="right" vertical="center" wrapText="1"/>
      <protection locked="0"/>
    </xf>
    <xf numFmtId="0" fontId="46" fillId="0" borderId="2" xfId="20" applyFont="1" applyBorder="1" applyAlignment="1">
      <alignment horizontal="right" vertical="center" wrapText="1"/>
      <protection/>
    </xf>
    <xf numFmtId="0" fontId="0" fillId="0" borderId="2" xfId="0" applyBorder="1"/>
    <xf numFmtId="2" fontId="14" fillId="0" borderId="2" xfId="0" applyNumberFormat="1" applyFont="1" applyBorder="1"/>
    <xf numFmtId="2" fontId="6" fillId="0" borderId="2" xfId="0" applyNumberFormat="1" applyFont="1" applyBorder="1" applyAlignment="1">
      <alignment horizontal="right" wrapText="1"/>
    </xf>
    <xf numFmtId="0" fontId="6" fillId="0" borderId="2" xfId="0" applyFont="1" applyBorder="1" applyAlignment="1">
      <alignment horizontal="center" wrapText="1"/>
    </xf>
    <xf numFmtId="0" fontId="6" fillId="0" borderId="2" xfId="0" applyFont="1" applyBorder="1" applyAlignment="1">
      <alignment horizontal="center" wrapText="1"/>
    </xf>
    <xf numFmtId="0" fontId="29" fillId="0" borderId="0" xfId="0" applyFont="1" applyAlignment="1">
      <alignment horizontal="right"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33" fillId="0" borderId="0" xfId="0" applyFont="1" applyAlignment="1">
      <alignment horizontal="center" wrapText="1"/>
    </xf>
    <xf numFmtId="0" fontId="32" fillId="0" borderId="0" xfId="0" applyFont="1" applyAlignment="1">
      <alignment horizontal="center" wrapText="1"/>
    </xf>
    <xf numFmtId="0" fontId="5" fillId="0" borderId="2" xfId="0" applyFont="1" applyBorder="1" applyAlignment="1">
      <alignment horizontal="center" vertical="center" wrapText="1"/>
    </xf>
    <xf numFmtId="0" fontId="31" fillId="0" borderId="0" xfId="0" applyFont="1" applyAlignment="1">
      <alignment horizontal="right" wrapText="1"/>
    </xf>
    <xf numFmtId="0" fontId="6" fillId="0" borderId="8" xfId="0" applyFont="1" applyBorder="1" applyAlignment="1">
      <alignment horizontal="center" wrapText="1"/>
    </xf>
    <xf numFmtId="0" fontId="6" fillId="0" borderId="9" xfId="0" applyFont="1" applyBorder="1" applyAlignment="1">
      <alignment horizontal="center" wrapText="1"/>
    </xf>
    <xf numFmtId="0" fontId="34" fillId="0" borderId="0" xfId="0" applyFont="1" applyAlignment="1">
      <alignment horizont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9" fillId="0" borderId="0" xfId="0" applyFont="1" applyAlignment="1">
      <alignment horizontal="right"/>
    </xf>
    <xf numFmtId="0" fontId="33" fillId="0" borderId="0" xfId="0" applyFont="1" applyAlignment="1">
      <alignment horizontal="center"/>
    </xf>
    <xf numFmtId="0" fontId="15" fillId="0" borderId="0" xfId="0" applyFont="1" applyAlignment="1">
      <alignment horizontal="center" wrapText="1"/>
    </xf>
    <xf numFmtId="0" fontId="4" fillId="0" borderId="0" xfId="0" applyFont="1" applyAlignment="1">
      <alignment horizontal="center" wrapText="1"/>
    </xf>
    <xf numFmtId="0" fontId="4" fillId="0" borderId="4" xfId="0" applyFont="1" applyBorder="1" applyAlignment="1">
      <alignment horizont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35" fillId="2" borderId="10" xfId="0" applyFont="1" applyFill="1" applyBorder="1" applyAlignment="1">
      <alignment horizontal="center" vertical="center" wrapText="1" shrinkToFit="1"/>
    </xf>
    <xf numFmtId="0" fontId="35" fillId="2" borderId="11" xfId="0" applyFont="1" applyFill="1" applyBorder="1" applyAlignment="1">
      <alignment horizontal="center" vertical="center" wrapText="1" shrinkToFit="1"/>
    </xf>
    <xf numFmtId="0" fontId="35" fillId="2" borderId="12" xfId="0" applyFont="1" applyFill="1" applyBorder="1" applyAlignment="1">
      <alignment horizontal="center" vertical="center" wrapText="1" shrinkToFit="1"/>
    </xf>
    <xf numFmtId="0" fontId="35" fillId="2" borderId="3" xfId="0" applyFont="1" applyFill="1" applyBorder="1" applyAlignment="1">
      <alignment horizontal="center" vertical="center" wrapText="1" shrinkToFit="1"/>
    </xf>
    <xf numFmtId="0" fontId="35" fillId="2" borderId="4" xfId="0" applyFont="1" applyFill="1" applyBorder="1" applyAlignment="1">
      <alignment horizontal="center" vertical="center" wrapText="1" shrinkToFit="1"/>
    </xf>
    <xf numFmtId="0" fontId="35" fillId="2" borderId="5" xfId="0" applyFont="1" applyFill="1" applyBorder="1" applyAlignment="1">
      <alignment horizontal="center" vertical="center" wrapText="1" shrinkToFit="1"/>
    </xf>
    <xf numFmtId="0" fontId="35" fillId="2" borderId="8" xfId="0" applyFont="1" applyFill="1" applyBorder="1" applyAlignment="1">
      <alignment horizontal="center" vertical="center" wrapText="1" shrinkToFit="1"/>
    </xf>
    <xf numFmtId="0" fontId="35" fillId="2" borderId="13" xfId="0" applyFont="1" applyFill="1" applyBorder="1" applyAlignment="1">
      <alignment horizontal="center" vertical="center" wrapText="1" shrinkToFit="1"/>
    </xf>
    <xf numFmtId="0" fontId="35" fillId="2" borderId="9" xfId="0" applyFont="1" applyFill="1" applyBorder="1" applyAlignment="1">
      <alignment horizontal="center" vertical="center" wrapText="1" shrinkToFit="1"/>
    </xf>
    <xf numFmtId="0" fontId="35" fillId="5" borderId="2" xfId="0" applyFont="1" applyFill="1" applyBorder="1" applyAlignment="1">
      <alignment horizontal="center" vertical="center" wrapText="1" shrinkToFit="1"/>
    </xf>
    <xf numFmtId="0" fontId="14" fillId="5" borderId="2" xfId="0" applyFont="1" applyFill="1" applyBorder="1" applyAlignment="1">
      <alignment horizontal="center" vertical="center" wrapText="1" shrinkToFit="1"/>
    </xf>
    <xf numFmtId="0" fontId="33" fillId="0" borderId="4" xfId="0" applyFont="1" applyBorder="1" applyAlignment="1">
      <alignment horizontal="center"/>
    </xf>
    <xf numFmtId="49" fontId="21" fillId="3" borderId="8" xfId="0" applyNumberFormat="1" applyFont="1" applyFill="1" applyBorder="1" applyAlignment="1">
      <alignment horizontal="center" vertical="center" wrapText="1" shrinkToFit="1"/>
    </xf>
    <xf numFmtId="49" fontId="21" fillId="3" borderId="13" xfId="0" applyNumberFormat="1" applyFont="1" applyFill="1" applyBorder="1" applyAlignment="1">
      <alignment horizontal="center" vertical="center" wrapText="1" shrinkToFit="1"/>
    </xf>
    <xf numFmtId="49" fontId="21" fillId="3" borderId="9" xfId="0" applyNumberFormat="1" applyFont="1" applyFill="1" applyBorder="1" applyAlignment="1">
      <alignment horizontal="center" vertical="center" wrapText="1" shrinkToFit="1"/>
    </xf>
    <xf numFmtId="49" fontId="21" fillId="3" borderId="10" xfId="0" applyNumberFormat="1" applyFont="1" applyFill="1" applyBorder="1" applyAlignment="1">
      <alignment horizontal="center" vertical="center" wrapText="1" shrinkToFit="1"/>
    </xf>
    <xf numFmtId="49" fontId="21" fillId="3" borderId="11" xfId="0" applyNumberFormat="1" applyFont="1" applyFill="1" applyBorder="1" applyAlignment="1">
      <alignment horizontal="center" vertical="center" wrapText="1" shrinkToFit="1"/>
    </xf>
    <xf numFmtId="49" fontId="21" fillId="3" borderId="12" xfId="0" applyNumberFormat="1" applyFont="1" applyFill="1" applyBorder="1" applyAlignment="1">
      <alignment horizontal="center" vertical="center" wrapText="1" shrinkToFit="1"/>
    </xf>
    <xf numFmtId="49" fontId="21" fillId="3" borderId="3" xfId="0" applyNumberFormat="1" applyFont="1" applyFill="1" applyBorder="1" applyAlignment="1">
      <alignment horizontal="center" vertical="center" wrapText="1" shrinkToFit="1"/>
    </xf>
    <xf numFmtId="49" fontId="21" fillId="3" borderId="4" xfId="0" applyNumberFormat="1" applyFont="1" applyFill="1" applyBorder="1" applyAlignment="1">
      <alignment horizontal="center" vertical="center" wrapText="1" shrinkToFit="1"/>
    </xf>
    <xf numFmtId="49" fontId="21" fillId="3" borderId="5" xfId="0" applyNumberFormat="1" applyFont="1" applyFill="1" applyBorder="1" applyAlignment="1">
      <alignment horizontal="center" vertical="center" wrapText="1" shrinkToFit="1"/>
    </xf>
    <xf numFmtId="49" fontId="20" fillId="3" borderId="8" xfId="0" applyNumberFormat="1" applyFont="1" applyFill="1" applyBorder="1" applyAlignment="1">
      <alignment horizontal="center" vertical="center" wrapText="1" shrinkToFit="1"/>
    </xf>
    <xf numFmtId="49" fontId="20" fillId="3" borderId="13" xfId="0" applyNumberFormat="1" applyFont="1" applyFill="1" applyBorder="1" applyAlignment="1">
      <alignment horizontal="center" vertical="center" wrapText="1" shrinkToFit="1"/>
    </xf>
    <xf numFmtId="49" fontId="20" fillId="3" borderId="9" xfId="0" applyNumberFormat="1" applyFont="1" applyFill="1" applyBorder="1" applyAlignment="1">
      <alignment horizontal="center" vertical="center" wrapText="1" shrinkToFit="1"/>
    </xf>
    <xf numFmtId="49" fontId="17" fillId="3" borderId="8" xfId="0" applyNumberFormat="1" applyFont="1" applyFill="1" applyBorder="1" applyAlignment="1">
      <alignment horizontal="center" vertical="center" wrapText="1" shrinkToFit="1"/>
    </xf>
    <xf numFmtId="49" fontId="17" fillId="3" borderId="9" xfId="0" applyNumberFormat="1" applyFont="1" applyFill="1" applyBorder="1" applyAlignment="1">
      <alignment horizontal="center" vertical="center" wrapText="1" shrinkToFit="1"/>
    </xf>
    <xf numFmtId="49" fontId="17" fillId="4" borderId="8" xfId="0" applyNumberFormat="1" applyFont="1" applyFill="1" applyBorder="1" applyAlignment="1">
      <alignment horizontal="center" vertical="center" wrapText="1" shrinkToFit="1"/>
    </xf>
    <xf numFmtId="49" fontId="17" fillId="4" borderId="9" xfId="0" applyNumberFormat="1" applyFont="1" applyFill="1" applyBorder="1" applyAlignment="1">
      <alignment horizontal="center" vertical="center" wrapText="1" shrinkToFit="1"/>
    </xf>
    <xf numFmtId="49" fontId="17" fillId="3" borderId="10" xfId="0" applyNumberFormat="1" applyFont="1" applyFill="1" applyBorder="1" applyAlignment="1">
      <alignment horizontal="center" vertical="center" wrapText="1" shrinkToFit="1"/>
    </xf>
    <xf numFmtId="49" fontId="17" fillId="3" borderId="11" xfId="0" applyNumberFormat="1" applyFont="1" applyFill="1" applyBorder="1" applyAlignment="1">
      <alignment horizontal="center" vertical="center" wrapText="1" shrinkToFit="1"/>
    </xf>
    <xf numFmtId="49" fontId="17" fillId="3" borderId="12" xfId="0" applyNumberFormat="1" applyFont="1" applyFill="1" applyBorder="1" applyAlignment="1">
      <alignment horizontal="center" vertical="center" wrapText="1" shrinkToFit="1"/>
    </xf>
    <xf numFmtId="49" fontId="17" fillId="3" borderId="3" xfId="0" applyNumberFormat="1" applyFont="1" applyFill="1" applyBorder="1" applyAlignment="1">
      <alignment horizontal="center" vertical="center" wrapText="1" shrinkToFit="1"/>
    </xf>
    <xf numFmtId="49" fontId="17" fillId="3" borderId="4" xfId="0" applyNumberFormat="1" applyFont="1" applyFill="1" applyBorder="1" applyAlignment="1">
      <alignment horizontal="center" vertical="center" wrapText="1" shrinkToFit="1"/>
    </xf>
    <xf numFmtId="49" fontId="17" fillId="3" borderId="5" xfId="0" applyNumberFormat="1" applyFont="1" applyFill="1" applyBorder="1" applyAlignment="1">
      <alignment horizontal="center" vertical="center" wrapText="1" shrinkToFit="1"/>
    </xf>
    <xf numFmtId="49" fontId="17" fillId="3" borderId="13" xfId="0" applyNumberFormat="1" applyFont="1" applyFill="1" applyBorder="1" applyAlignment="1">
      <alignment horizontal="center" vertical="center" wrapText="1" shrinkToFit="1"/>
    </xf>
    <xf numFmtId="49" fontId="21" fillId="4" borderId="8" xfId="0" applyNumberFormat="1" applyFont="1" applyFill="1" applyBorder="1" applyAlignment="1">
      <alignment horizontal="center" vertical="center" wrapText="1" shrinkToFit="1"/>
    </xf>
    <xf numFmtId="49" fontId="21" fillId="4" borderId="9" xfId="0" applyNumberFormat="1" applyFont="1" applyFill="1" applyBorder="1" applyAlignment="1">
      <alignment horizontal="center" vertical="center" wrapText="1" shrinkToFit="1"/>
    </xf>
    <xf numFmtId="49" fontId="16" fillId="3" borderId="8" xfId="0" applyNumberFormat="1" applyFont="1" applyFill="1" applyBorder="1" applyAlignment="1">
      <alignment horizontal="center" vertical="center" wrapText="1" shrinkToFit="1"/>
    </xf>
    <xf numFmtId="49" fontId="16" fillId="3" borderId="13" xfId="0" applyNumberFormat="1" applyFont="1" applyFill="1" applyBorder="1" applyAlignment="1">
      <alignment horizontal="center" vertical="center" wrapText="1" shrinkToFit="1"/>
    </xf>
    <xf numFmtId="49" fontId="16" fillId="3" borderId="9" xfId="0" applyNumberFormat="1" applyFont="1" applyFill="1" applyBorder="1" applyAlignment="1">
      <alignment horizontal="center" vertical="center" wrapText="1" shrinkToFit="1"/>
    </xf>
    <xf numFmtId="0" fontId="29" fillId="2" borderId="0" xfId="0" applyFont="1" applyFill="1" applyAlignment="1">
      <alignment horizontal="right"/>
    </xf>
    <xf numFmtId="0" fontId="6" fillId="0" borderId="13" xfId="0" applyFont="1" applyBorder="1" applyAlignment="1">
      <alignment horizontal="center" wrapText="1"/>
    </xf>
    <xf numFmtId="0" fontId="2" fillId="0" borderId="0" xfId="0" applyFont="1" applyAlignment="1">
      <alignment horizontal="center"/>
    </xf>
    <xf numFmtId="0" fontId="3" fillId="0" borderId="4" xfId="0" applyFont="1" applyBorder="1" applyAlignment="1">
      <alignment horizontal="center" wrapText="1"/>
    </xf>
    <xf numFmtId="0" fontId="30" fillId="0" borderId="8" xfId="0" applyFont="1" applyBorder="1" applyAlignment="1">
      <alignment horizontal="center" wrapText="1"/>
    </xf>
    <xf numFmtId="0" fontId="30" fillId="0" borderId="13" xfId="0" applyFont="1" applyBorder="1" applyAlignment="1">
      <alignment horizontal="center" wrapText="1"/>
    </xf>
    <xf numFmtId="0" fontId="30" fillId="0" borderId="9" xfId="0" applyFont="1" applyBorder="1" applyAlignment="1">
      <alignment horizontal="center" wrapText="1"/>
    </xf>
    <xf numFmtId="0" fontId="14" fillId="0" borderId="4" xfId="0" applyFont="1" applyBorder="1" applyAlignment="1">
      <alignment horizontal="center"/>
    </xf>
    <xf numFmtId="0" fontId="47" fillId="0" borderId="4" xfId="0" applyFont="1" applyBorder="1"/>
    <xf numFmtId="0" fontId="0" fillId="0" borderId="4" xfId="0" applyBorder="1" applyAlignment="1">
      <alignment horizontal="center"/>
    </xf>
    <xf numFmtId="0" fontId="23" fillId="0" borderId="8" xfId="0" applyFont="1" applyBorder="1" applyAlignment="1">
      <alignment horizontal="center"/>
    </xf>
    <xf numFmtId="0" fontId="23" fillId="0" borderId="9" xfId="0" applyFont="1" applyBorder="1" applyAlignment="1">
      <alignment horizontal="center"/>
    </xf>
    <xf numFmtId="0" fontId="15" fillId="0" borderId="4" xfId="0" applyFont="1" applyBorder="1" applyAlignment="1">
      <alignment horizontal="center" wrapText="1"/>
    </xf>
    <xf numFmtId="0" fontId="27" fillId="0" borderId="14" xfId="20" applyFont="1" applyBorder="1" applyAlignment="1" applyProtection="1">
      <alignment horizontal="center"/>
      <protection locked="0"/>
    </xf>
    <xf numFmtId="0" fontId="27" fillId="0" borderId="15" xfId="20" applyFont="1" applyBorder="1" applyAlignment="1" applyProtection="1">
      <alignment horizontal="center"/>
      <protection locked="0"/>
    </xf>
    <xf numFmtId="0" fontId="27" fillId="0" borderId="16" xfId="20" applyFont="1" applyBorder="1" applyAlignment="1" applyProtection="1">
      <alignment horizontal="center"/>
      <protection locked="0"/>
    </xf>
    <xf numFmtId="0" fontId="29" fillId="0" borderId="17" xfId="0" applyFont="1" applyBorder="1" applyAlignment="1">
      <alignment horizontal="right"/>
    </xf>
    <xf numFmtId="49" fontId="16" fillId="0" borderId="8" xfId="20" applyNumberFormat="1" applyFont="1" applyBorder="1" applyAlignment="1">
      <alignment horizontal="center" wrapText="1"/>
      <protection/>
    </xf>
    <xf numFmtId="49" fontId="16" fillId="0" borderId="13" xfId="20" applyNumberFormat="1" applyFont="1" applyBorder="1" applyAlignment="1">
      <alignment horizontal="center" wrapText="1"/>
      <protection/>
    </xf>
    <xf numFmtId="49" fontId="16" fillId="0" borderId="9" xfId="20" applyNumberFormat="1" applyFont="1" applyBorder="1" applyAlignment="1">
      <alignment horizontal="center" wrapText="1"/>
      <protection/>
    </xf>
    <xf numFmtId="49" fontId="16" fillId="0" borderId="2" xfId="20" applyNumberFormat="1" applyFont="1" applyBorder="1" applyAlignment="1" applyProtection="1">
      <alignment horizontal="left" vertical="center" wrapText="1"/>
      <protection locked="0"/>
    </xf>
    <xf numFmtId="49" fontId="16" fillId="0" borderId="2" xfId="20" applyNumberFormat="1" applyFont="1" applyBorder="1" applyAlignment="1">
      <alignment horizontal="left" vertical="center" wrapText="1"/>
      <protection/>
    </xf>
    <xf numFmtId="49" fontId="17" fillId="0" borderId="2" xfId="20" applyNumberFormat="1" applyFont="1" applyBorder="1" applyAlignment="1">
      <alignment horizontal="center" vertical="center" wrapText="1"/>
      <protection/>
    </xf>
    <xf numFmtId="0" fontId="17" fillId="0" borderId="2" xfId="20" applyFont="1" applyBorder="1" applyAlignment="1" applyProtection="1">
      <alignment horizontal="center" wrapText="1"/>
      <protection locked="0"/>
    </xf>
    <xf numFmtId="0" fontId="12" fillId="0" borderId="2" xfId="0" applyFont="1" applyBorder="1" applyAlignment="1">
      <alignment horizontal="left" wrapText="1"/>
    </xf>
  </cellXfs>
  <cellStyles count="8">
    <cellStyle name="Normal" xfId="0" builtinId="0"/>
    <cellStyle name="Percent" xfId="15" builtinId="5"/>
    <cellStyle name="Currency" xfId="16" builtinId="4"/>
    <cellStyle name="Currency [0]" xfId="17" builtinId="7"/>
    <cellStyle name="Comma" xfId="18" builtinId="3"/>
    <cellStyle name="Comma [0]" xfId="19" builtinId="6"/>
    <cellStyle name="Normal_Pamatformas" xfId="20"/>
    <cellStyle name="Normal_Veidlapa_2008_oktobris_(5.piel)_(2)" xfId="2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1" Type="http://schemas.openxmlformats.org/officeDocument/2006/relationships/worksheet" Target="worksheets/sheet9.xml" /><Relationship Id="rId9" Type="http://schemas.openxmlformats.org/officeDocument/2006/relationships/worksheet" Target="worksheets/sheet7.xml" /><Relationship Id="rId7" Type="http://schemas.openxmlformats.org/officeDocument/2006/relationships/worksheet" Target="worksheets/sheet5.xml" /><Relationship Id="rId15" Type="http://schemas.openxmlformats.org/officeDocument/2006/relationships/sharedStrings" Target="sharedStrings.xml" /><Relationship Id="rId2" Type="http://schemas.openxmlformats.org/officeDocument/2006/relationships/styles" Target="styles.xml" /><Relationship Id="rId4" Type="http://schemas.openxmlformats.org/officeDocument/2006/relationships/worksheet" Target="worksheets/sheet2.xml" /><Relationship Id="rId14" Type="http://schemas.openxmlformats.org/officeDocument/2006/relationships/worksheet" Target="worksheets/sheet12.xml" /><Relationship Id="rId3" Type="http://schemas.openxmlformats.org/officeDocument/2006/relationships/worksheet" Target="worksheets/sheet1.xml" /><Relationship Id="rId12" Type="http://schemas.openxmlformats.org/officeDocument/2006/relationships/worksheet" Target="worksheets/sheet10.xml" /><Relationship Id="rId1" Type="http://schemas.openxmlformats.org/officeDocument/2006/relationships/theme" Target="theme/theme1.xml" /><Relationship Id="rId16" Type="http://schemas.openxmlformats.org/officeDocument/2006/relationships/calcChain" Target="calcChain.xml" /><Relationship Id="rId10" Type="http://schemas.openxmlformats.org/officeDocument/2006/relationships/worksheet" Target="worksheets/sheet8.xml" /><Relationship Id="rId8" Type="http://schemas.openxmlformats.org/officeDocument/2006/relationships/worksheet" Target="worksheets/sheet6.xml" /><Relationship Id="rId13" Type="http://schemas.openxmlformats.org/officeDocument/2006/relationships/worksheet" Target="worksheets/sheet11.xml" /><Relationship Id="rId6" Type="http://schemas.openxmlformats.org/officeDocument/2006/relationships/worksheet" Target="worksheets/sheet4.xml" /><Relationship Id="rId5" Type="http://schemas.openxmlformats.org/officeDocument/2006/relationships/worksheet" Target="worksheets/sheet3.xml" /></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7D3DEC8-58C4-4D46-AE69-493DF5F0992B}">
  <dimension ref="A1:D57"/>
  <sheetViews>
    <sheetView workbookViewId="0" topLeftCell="A19">
      <selection pane="topLeft" activeCell="L12" sqref="L12"/>
    </sheetView>
  </sheetViews>
  <sheetFormatPr defaultRowHeight="14.4"/>
  <cols>
    <col min="1" max="1" width="49.142857142857146" customWidth="1"/>
    <col min="2" max="2" width="11.142857142857142" bestFit="1" customWidth="1"/>
    <col min="3" max="3" width="16.428571428571427" customWidth="1"/>
  </cols>
  <sheetData>
    <row r="1" spans="1:4" ht="15.6">
      <c r="A1" s="139" t="s">
        <v>0</v>
      </c>
      <c r="B1" s="139"/>
      <c r="C1" s="139"/>
      <c r="D1" s="57"/>
    </row>
    <row r="2" spans="1:3" ht="30" customHeight="1">
      <c r="A2" s="142" t="s">
        <v>964</v>
      </c>
      <c r="B2" s="142"/>
      <c r="C2" s="142"/>
    </row>
    <row r="3" spans="1:3" ht="14.4">
      <c r="A3" s="142"/>
      <c r="B3" s="142"/>
      <c r="C3" s="142"/>
    </row>
    <row r="5" spans="1:3" ht="31.2">
      <c r="A5" s="140" t="s">
        <v>1</v>
      </c>
      <c r="B5" s="140" t="s">
        <v>2</v>
      </c>
      <c r="C5" s="21" t="s">
        <v>3</v>
      </c>
    </row>
    <row r="6" spans="1:3" ht="15.6">
      <c r="A6" s="141"/>
      <c r="B6" s="141"/>
      <c r="C6" s="22" t="s">
        <v>4</v>
      </c>
    </row>
    <row r="7" spans="1:3" ht="15.6">
      <c r="A7" s="22" t="s">
        <v>5</v>
      </c>
      <c r="B7" s="10" t="s">
        <v>6</v>
      </c>
      <c r="C7" s="38">
        <v>24277908</v>
      </c>
    </row>
    <row r="8" spans="1:3" ht="15.6">
      <c r="A8" s="122"/>
      <c r="B8" s="122"/>
      <c r="C8" s="122"/>
    </row>
    <row r="9" spans="1:3" ht="16.2">
      <c r="A9" s="69" t="s">
        <v>971</v>
      </c>
      <c r="B9" s="69" t="s">
        <v>7</v>
      </c>
      <c r="C9" s="37">
        <v>8745626</v>
      </c>
    </row>
    <row r="10" spans="1:3" ht="15.6">
      <c r="A10" s="4" t="s">
        <v>8</v>
      </c>
      <c r="B10" s="4" t="s">
        <v>9</v>
      </c>
      <c r="C10" s="5">
        <v>8745626</v>
      </c>
    </row>
    <row r="11" spans="1:3" ht="15.6">
      <c r="A11" s="4"/>
      <c r="B11" s="4"/>
      <c r="C11" s="5"/>
    </row>
    <row r="12" spans="1:3" ht="16.2">
      <c r="A12" s="69" t="s">
        <v>970</v>
      </c>
      <c r="B12" s="69" t="s">
        <v>10</v>
      </c>
      <c r="C12" s="37">
        <v>1003739</v>
      </c>
    </row>
    <row r="13" spans="1:3" ht="15.6">
      <c r="A13" s="4" t="s">
        <v>11</v>
      </c>
      <c r="B13" s="137" t="s">
        <v>12</v>
      </c>
      <c r="C13" s="5">
        <v>1003739</v>
      </c>
    </row>
    <row r="14" spans="1:3" ht="15.6">
      <c r="A14" s="123" t="s">
        <v>1002</v>
      </c>
      <c r="B14" s="138" t="s">
        <v>1004</v>
      </c>
      <c r="C14" s="136">
        <v>793282</v>
      </c>
    </row>
    <row r="15" spans="1:3" ht="15.6">
      <c r="A15" s="123" t="s">
        <v>1006</v>
      </c>
      <c r="B15" s="138" t="s">
        <v>1003</v>
      </c>
      <c r="C15" s="136">
        <v>142882</v>
      </c>
    </row>
    <row r="16" spans="1:3" ht="15.6">
      <c r="A16" s="123" t="s">
        <v>1007</v>
      </c>
      <c r="B16" s="138" t="s">
        <v>1005</v>
      </c>
      <c r="C16" s="136">
        <v>67575</v>
      </c>
    </row>
    <row r="17" spans="1:3" ht="15.6">
      <c r="A17" s="4"/>
      <c r="B17" s="4"/>
      <c r="C17" s="5"/>
    </row>
    <row r="18" spans="1:3" ht="16.2">
      <c r="A18" s="69" t="s">
        <v>969</v>
      </c>
      <c r="B18" s="69" t="s">
        <v>13</v>
      </c>
      <c r="C18" s="37">
        <v>49203</v>
      </c>
    </row>
    <row r="19" spans="1:3" ht="19.5" customHeight="1">
      <c r="A19" s="4" t="s">
        <v>14</v>
      </c>
      <c r="B19" s="4" t="s">
        <v>15</v>
      </c>
      <c r="C19" s="5">
        <v>8760</v>
      </c>
    </row>
    <row r="20" spans="1:3" ht="36" customHeight="1">
      <c r="A20" s="4" t="s">
        <v>16</v>
      </c>
      <c r="B20" s="4" t="s">
        <v>17</v>
      </c>
      <c r="C20" s="5">
        <v>40443</v>
      </c>
    </row>
    <row r="21" spans="1:3" ht="15.6">
      <c r="A21" s="4"/>
      <c r="B21" s="4"/>
      <c r="C21" s="5"/>
    </row>
    <row r="22" spans="1:3" ht="24.6" customHeight="1">
      <c r="A22" s="69" t="s">
        <v>968</v>
      </c>
      <c r="B22" s="69" t="s">
        <v>18</v>
      </c>
      <c r="C22" s="37">
        <v>31434</v>
      </c>
    </row>
    <row r="23" spans="1:3" ht="33.75" customHeight="1">
      <c r="A23" s="4" t="s">
        <v>19</v>
      </c>
      <c r="B23" s="4" t="s">
        <v>20</v>
      </c>
      <c r="C23" s="5">
        <v>28434</v>
      </c>
    </row>
    <row r="24" spans="1:3" ht="36" customHeight="1">
      <c r="A24" s="4" t="s">
        <v>21</v>
      </c>
      <c r="B24" s="4" t="s">
        <v>22</v>
      </c>
      <c r="C24" s="5">
        <v>3000</v>
      </c>
    </row>
    <row r="25" spans="1:3" ht="15.6" customHeight="1">
      <c r="A25" s="4"/>
      <c r="B25" s="4"/>
      <c r="C25" s="5"/>
    </row>
    <row r="26" spans="1:3" ht="16.2">
      <c r="A26" s="69" t="s">
        <v>972</v>
      </c>
      <c r="B26" s="69" t="s">
        <v>23</v>
      </c>
      <c r="C26" s="37">
        <v>26593</v>
      </c>
    </row>
    <row r="27" spans="1:3" ht="36" customHeight="1">
      <c r="A27" s="4" t="s">
        <v>24</v>
      </c>
      <c r="B27" s="4" t="s">
        <v>25</v>
      </c>
      <c r="C27" s="5">
        <v>258</v>
      </c>
    </row>
    <row r="28" spans="1:3" ht="17.25" customHeight="1">
      <c r="A28" s="4" t="s">
        <v>26</v>
      </c>
      <c r="B28" s="4" t="s">
        <v>27</v>
      </c>
      <c r="C28" s="5">
        <v>10368</v>
      </c>
    </row>
    <row r="29" spans="1:3" ht="19.5" customHeight="1">
      <c r="A29" s="4" t="s">
        <v>28</v>
      </c>
      <c r="B29" s="4" t="s">
        <v>29</v>
      </c>
      <c r="C29" s="5">
        <v>15967</v>
      </c>
    </row>
    <row r="30" spans="1:3" ht="15.6">
      <c r="A30" s="4"/>
      <c r="B30" s="4"/>
      <c r="C30" s="5"/>
    </row>
    <row r="31" spans="1:3" ht="17.4" customHeight="1">
      <c r="A31" s="69" t="s">
        <v>967</v>
      </c>
      <c r="B31" s="69" t="s">
        <v>30</v>
      </c>
      <c r="C31" s="37">
        <v>9956</v>
      </c>
    </row>
    <row r="32" spans="1:3" ht="16.95" customHeight="1">
      <c r="A32" s="4" t="s">
        <v>31</v>
      </c>
      <c r="B32" s="4" t="s">
        <v>32</v>
      </c>
      <c r="C32" s="5">
        <v>9956</v>
      </c>
    </row>
    <row r="33" spans="1:3" ht="10.2" customHeight="1">
      <c r="A33" s="4"/>
      <c r="B33" s="4"/>
      <c r="C33" s="5"/>
    </row>
    <row r="34" spans="1:3" ht="13.8" customHeight="1">
      <c r="A34" s="69" t="s">
        <v>966</v>
      </c>
      <c r="B34" s="69" t="s">
        <v>33</v>
      </c>
      <c r="C34" s="37">
        <v>48569</v>
      </c>
    </row>
    <row r="35" spans="1:3" ht="30.6" customHeight="1">
      <c r="A35" s="4" t="s">
        <v>34</v>
      </c>
      <c r="B35" s="4" t="s">
        <v>35</v>
      </c>
      <c r="C35" s="5">
        <v>25073</v>
      </c>
    </row>
    <row r="36" spans="1:3" ht="18" customHeight="1">
      <c r="A36" s="4" t="s">
        <v>36</v>
      </c>
      <c r="B36" s="4" t="s">
        <v>37</v>
      </c>
      <c r="C36" s="5">
        <v>23496</v>
      </c>
    </row>
    <row r="37" spans="1:3" ht="15.6">
      <c r="A37" s="4"/>
      <c r="B37" s="4"/>
      <c r="C37" s="5"/>
    </row>
    <row r="38" spans="1:3" ht="48.75" customHeight="1">
      <c r="A38" s="69" t="s">
        <v>38</v>
      </c>
      <c r="B38" s="69" t="s">
        <v>39</v>
      </c>
      <c r="C38" s="37">
        <v>390610</v>
      </c>
    </row>
    <row r="39" spans="1:3" ht="22.5" customHeight="1">
      <c r="A39" s="4" t="s">
        <v>40</v>
      </c>
      <c r="B39" s="4" t="s">
        <v>41</v>
      </c>
      <c r="C39" s="5">
        <v>80706</v>
      </c>
    </row>
    <row r="40" spans="1:3" ht="25.5" customHeight="1">
      <c r="A40" s="4" t="s">
        <v>42</v>
      </c>
      <c r="B40" s="4" t="s">
        <v>43</v>
      </c>
      <c r="C40" s="5">
        <v>160000</v>
      </c>
    </row>
    <row r="41" spans="1:3" ht="35.25" customHeight="1">
      <c r="A41" s="4" t="s">
        <v>44</v>
      </c>
      <c r="B41" s="4" t="s">
        <v>45</v>
      </c>
      <c r="C41" s="5">
        <v>149904</v>
      </c>
    </row>
    <row r="42" spans="1:3" ht="16.2" customHeight="1">
      <c r="A42" s="4"/>
      <c r="B42" s="4"/>
      <c r="C42" s="5"/>
    </row>
    <row r="43" spans="1:3" ht="53.25" customHeight="1">
      <c r="A43" s="69" t="s">
        <v>46</v>
      </c>
      <c r="B43" s="69" t="s">
        <v>47</v>
      </c>
      <c r="C43" s="37">
        <v>287421</v>
      </c>
    </row>
    <row r="44" spans="1:3" ht="54" customHeight="1">
      <c r="A44" s="4" t="s">
        <v>48</v>
      </c>
      <c r="B44" s="4" t="s">
        <v>49</v>
      </c>
      <c r="C44" s="5">
        <v>287421</v>
      </c>
    </row>
    <row r="45" spans="1:3" ht="16.2" customHeight="1">
      <c r="A45" s="4"/>
      <c r="B45" s="4"/>
      <c r="C45" s="5"/>
    </row>
    <row r="46" spans="1:3" ht="16.2">
      <c r="A46" s="69" t="s">
        <v>50</v>
      </c>
      <c r="B46" s="69" t="s">
        <v>51</v>
      </c>
      <c r="C46" s="37">
        <v>11442955</v>
      </c>
    </row>
    <row r="47" spans="1:3" ht="15.6">
      <c r="A47" s="4" t="s">
        <v>52</v>
      </c>
      <c r="B47" s="4" t="s">
        <v>53</v>
      </c>
      <c r="C47" s="5">
        <v>11442955</v>
      </c>
    </row>
    <row r="48" spans="1:3" ht="15.6">
      <c r="A48" s="123" t="s">
        <v>992</v>
      </c>
      <c r="B48" s="4" t="s">
        <v>987</v>
      </c>
      <c r="C48" s="5">
        <v>4763421</v>
      </c>
    </row>
    <row r="49" spans="1:3" ht="62.4">
      <c r="A49" s="123" t="s">
        <v>990</v>
      </c>
      <c r="B49" s="4" t="s">
        <v>988</v>
      </c>
      <c r="C49" s="5">
        <v>1141665</v>
      </c>
    </row>
    <row r="50" spans="1:3" ht="31.2">
      <c r="A50" s="123" t="s">
        <v>991</v>
      </c>
      <c r="B50" s="4" t="s">
        <v>989</v>
      </c>
      <c r="C50" s="5">
        <v>5537869</v>
      </c>
    </row>
    <row r="51" spans="1:3" ht="16.2">
      <c r="A51" s="69" t="s">
        <v>965</v>
      </c>
      <c r="B51" s="69" t="s">
        <v>54</v>
      </c>
      <c r="C51" s="37">
        <v>378610</v>
      </c>
    </row>
    <row r="52" spans="1:3" ht="31.2">
      <c r="A52" s="4" t="s">
        <v>55</v>
      </c>
      <c r="B52" s="4" t="s">
        <v>56</v>
      </c>
      <c r="C52" s="5">
        <v>378610</v>
      </c>
    </row>
    <row r="53" spans="1:3" ht="15.6">
      <c r="A53" s="4"/>
      <c r="B53" s="4"/>
      <c r="C53" s="5"/>
    </row>
    <row r="54" spans="1:3" ht="16.2">
      <c r="A54" s="69" t="s">
        <v>57</v>
      </c>
      <c r="B54" s="69" t="s">
        <v>58</v>
      </c>
      <c r="C54" s="37">
        <v>1863192</v>
      </c>
    </row>
    <row r="55" spans="1:3" ht="15.6">
      <c r="A55" s="4" t="s">
        <v>59</v>
      </c>
      <c r="B55" s="4" t="s">
        <v>60</v>
      </c>
      <c r="C55" s="5">
        <v>49514</v>
      </c>
    </row>
    <row r="56" spans="1:3" ht="34.5" customHeight="1">
      <c r="A56" s="4" t="s">
        <v>61</v>
      </c>
      <c r="B56" s="4" t="s">
        <v>62</v>
      </c>
      <c r="C56" s="5">
        <v>1808678</v>
      </c>
    </row>
    <row r="57" spans="1:3" ht="48" customHeight="1">
      <c r="A57" s="4" t="s">
        <v>63</v>
      </c>
      <c r="B57" s="4" t="s">
        <v>64</v>
      </c>
      <c r="C57" s="5">
        <v>5000</v>
      </c>
    </row>
  </sheetData>
  <mergeCells count="4">
    <mergeCell ref="A1:C1"/>
    <mergeCell ref="A5:A6"/>
    <mergeCell ref="B5:B6"/>
    <mergeCell ref="A2:C3"/>
  </mergeCells>
  <pageMargins left="0.7" right="0.7" top="0.75" bottom="0.75" header="0.3" footer="0.3"/>
  <pageSetup orientation="portrait" paperSize="9"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9F9C6723-1D58-4C23-B96F-9E50612930D0}">
  <dimension ref="A1:G46"/>
  <sheetViews>
    <sheetView workbookViewId="0" topLeftCell="A31">
      <selection pane="topLeft" activeCell="A16" sqref="A16"/>
    </sheetView>
  </sheetViews>
  <sheetFormatPr defaultRowHeight="14.4"/>
  <cols>
    <col min="1" max="1" width="66.14285714285714" customWidth="1"/>
    <col min="2" max="2" width="16.857142857142858" customWidth="1"/>
    <col min="7" max="7" width="10.428571428571429" customWidth="1"/>
  </cols>
  <sheetData>
    <row r="1" spans="1:2" ht="23.25" customHeight="1">
      <c r="A1" s="145" t="s">
        <v>979</v>
      </c>
      <c r="B1" s="145"/>
    </row>
    <row r="2" spans="1:2" ht="45" customHeight="1">
      <c r="A2" s="148" t="s">
        <v>772</v>
      </c>
      <c r="B2" s="148"/>
    </row>
    <row r="3" spans="1:2" ht="14.4">
      <c r="A3" s="208"/>
      <c r="B3" s="208"/>
    </row>
    <row r="4" spans="1:2" ht="31.2">
      <c r="A4" s="140" t="s">
        <v>1</v>
      </c>
      <c r="B4" s="21" t="s">
        <v>773</v>
      </c>
    </row>
    <row r="5" spans="1:2" ht="15.6">
      <c r="A5" s="141"/>
      <c r="B5" s="22" t="s">
        <v>4</v>
      </c>
    </row>
    <row r="6" spans="1:7" ht="24" customHeight="1">
      <c r="A6" s="23" t="s">
        <v>774</v>
      </c>
      <c r="B6" s="5">
        <v>11800</v>
      </c>
      <c r="G6" s="27"/>
    </row>
    <row r="7" spans="1:7" ht="15.6">
      <c r="A7" s="23" t="s">
        <v>165</v>
      </c>
      <c r="B7" s="5">
        <v>415</v>
      </c>
      <c r="G7" s="27"/>
    </row>
    <row r="8" spans="1:7" ht="36.75" customHeight="1">
      <c r="A8" s="23" t="s">
        <v>775</v>
      </c>
      <c r="B8" s="5">
        <v>15005</v>
      </c>
      <c r="G8" s="27"/>
    </row>
    <row r="9" spans="1:7" ht="36.75" customHeight="1">
      <c r="A9" s="23" t="s">
        <v>167</v>
      </c>
      <c r="B9" s="5">
        <v>12923</v>
      </c>
      <c r="G9" s="27"/>
    </row>
    <row r="10" spans="1:7" ht="56.25" customHeight="1">
      <c r="A10" s="23" t="s">
        <v>168</v>
      </c>
      <c r="B10" s="5">
        <v>11565</v>
      </c>
      <c r="G10" s="27"/>
    </row>
    <row r="11" spans="1:7" ht="39" customHeight="1">
      <c r="A11" s="23" t="s">
        <v>169</v>
      </c>
      <c r="B11" s="5">
        <v>9846</v>
      </c>
      <c r="G11" s="27"/>
    </row>
    <row r="12" spans="1:7" ht="53.25" customHeight="1">
      <c r="A12" s="23" t="s">
        <v>1008</v>
      </c>
      <c r="B12" s="5">
        <v>63225</v>
      </c>
      <c r="G12" s="27"/>
    </row>
    <row r="13" spans="1:7" ht="40.5" customHeight="1">
      <c r="A13" s="23" t="s">
        <v>776</v>
      </c>
      <c r="B13" s="5">
        <v>98865</v>
      </c>
      <c r="G13" s="27"/>
    </row>
    <row r="14" spans="1:7" ht="25.5" customHeight="1">
      <c r="A14" s="23" t="s">
        <v>188</v>
      </c>
      <c r="B14" s="5">
        <v>23625</v>
      </c>
      <c r="G14" s="27"/>
    </row>
    <row r="15" spans="1:7" ht="37.5" customHeight="1">
      <c r="A15" s="23" t="s">
        <v>193</v>
      </c>
      <c r="B15" s="5">
        <v>34629</v>
      </c>
      <c r="G15" s="27"/>
    </row>
    <row r="16" spans="1:7" ht="51.75" customHeight="1">
      <c r="A16" s="23" t="s">
        <v>194</v>
      </c>
      <c r="B16" s="5">
        <v>3763</v>
      </c>
      <c r="G16" s="27"/>
    </row>
    <row r="17" spans="1:7" ht="23.25" customHeight="1">
      <c r="A17" s="23" t="s">
        <v>777</v>
      </c>
      <c r="B17" s="5">
        <v>43230</v>
      </c>
      <c r="G17" s="27"/>
    </row>
    <row r="18" spans="1:7" ht="21.75" customHeight="1">
      <c r="A18" s="23" t="s">
        <v>195</v>
      </c>
      <c r="B18" s="5">
        <v>5400</v>
      </c>
      <c r="G18" s="27"/>
    </row>
    <row r="19" spans="1:7" ht="40.5" customHeight="1">
      <c r="A19" s="23" t="s">
        <v>196</v>
      </c>
      <c r="B19" s="5">
        <v>80395</v>
      </c>
      <c r="G19" s="27"/>
    </row>
    <row r="20" spans="1:7" ht="24" customHeight="1">
      <c r="A20" s="23" t="s">
        <v>418</v>
      </c>
      <c r="B20" s="5">
        <v>1950</v>
      </c>
      <c r="G20" s="27"/>
    </row>
    <row r="21" spans="1:7" ht="25.5" customHeight="1">
      <c r="A21" s="23" t="s">
        <v>778</v>
      </c>
      <c r="B21" s="5">
        <v>1856</v>
      </c>
      <c r="G21" s="27"/>
    </row>
    <row r="22" spans="1:7" ht="38.25" customHeight="1">
      <c r="A22" s="23" t="s">
        <v>197</v>
      </c>
      <c r="B22" s="5">
        <v>105550</v>
      </c>
      <c r="G22" s="27"/>
    </row>
    <row r="23" spans="1:7" ht="15.6">
      <c r="A23" s="23" t="s">
        <v>779</v>
      </c>
      <c r="B23" s="5">
        <v>1580</v>
      </c>
      <c r="G23" s="27"/>
    </row>
    <row r="24" spans="1:7" ht="15.6">
      <c r="A24" s="23" t="s">
        <v>141</v>
      </c>
      <c r="B24" s="5">
        <v>5760</v>
      </c>
      <c r="G24" s="27"/>
    </row>
    <row r="25" spans="1:7" ht="21.75" customHeight="1">
      <c r="A25" s="23" t="s">
        <v>780</v>
      </c>
      <c r="B25" s="5">
        <v>15131</v>
      </c>
      <c r="G25" s="27"/>
    </row>
    <row r="26" spans="1:7" ht="36" customHeight="1">
      <c r="A26" s="23" t="s">
        <v>781</v>
      </c>
      <c r="B26" s="5">
        <v>61813</v>
      </c>
      <c r="G26" s="27"/>
    </row>
    <row r="27" spans="1:7" ht="31.2">
      <c r="A27" s="23" t="s">
        <v>782</v>
      </c>
      <c r="B27" s="5">
        <v>44044</v>
      </c>
      <c r="G27" s="27"/>
    </row>
    <row r="28" spans="1:7" ht="33.75" customHeight="1">
      <c r="A28" s="23" t="s">
        <v>198</v>
      </c>
      <c r="B28" s="5">
        <v>318410</v>
      </c>
      <c r="G28" s="27"/>
    </row>
    <row r="29" spans="1:7" ht="36.75" customHeight="1">
      <c r="A29" s="23" t="s">
        <v>189</v>
      </c>
      <c r="B29" s="5">
        <v>110247</v>
      </c>
      <c r="G29" s="27"/>
    </row>
    <row r="30" spans="1:7" ht="19.5" customHeight="1">
      <c r="A30" s="23" t="s">
        <v>783</v>
      </c>
      <c r="B30" s="5">
        <v>820</v>
      </c>
      <c r="G30" s="27"/>
    </row>
    <row r="31" spans="1:7" ht="20.25" customHeight="1">
      <c r="A31" s="23" t="s">
        <v>752</v>
      </c>
      <c r="B31" s="5">
        <v>57239</v>
      </c>
      <c r="G31" s="27"/>
    </row>
    <row r="32" spans="1:7" ht="21" customHeight="1">
      <c r="A32" s="23" t="s">
        <v>784</v>
      </c>
      <c r="B32" s="5">
        <v>243012</v>
      </c>
      <c r="G32" s="27"/>
    </row>
    <row r="33" spans="1:7" ht="24" customHeight="1">
      <c r="A33" s="23" t="s">
        <v>147</v>
      </c>
      <c r="B33" s="5">
        <v>435352</v>
      </c>
      <c r="G33" s="27"/>
    </row>
    <row r="34" spans="1:7" ht="24" customHeight="1">
      <c r="A34" s="23" t="s">
        <v>152</v>
      </c>
      <c r="B34" s="5">
        <v>20937</v>
      </c>
      <c r="G34" s="27"/>
    </row>
    <row r="35" spans="1:7" ht="22.5" customHeight="1">
      <c r="A35" s="23" t="s">
        <v>151</v>
      </c>
      <c r="B35" s="5">
        <v>16503</v>
      </c>
      <c r="G35" s="27"/>
    </row>
    <row r="36" spans="1:7" ht="21" customHeight="1">
      <c r="A36" s="23" t="s">
        <v>785</v>
      </c>
      <c r="B36" s="5">
        <v>14</v>
      </c>
      <c r="G36" s="27"/>
    </row>
    <row r="37" spans="1:7" ht="21" customHeight="1">
      <c r="A37" s="23" t="s">
        <v>786</v>
      </c>
      <c r="B37" s="5">
        <v>3298</v>
      </c>
      <c r="G37" s="27"/>
    </row>
    <row r="38" spans="1:7" ht="18.75" customHeight="1">
      <c r="A38" s="23" t="s">
        <v>787</v>
      </c>
      <c r="B38" s="5">
        <v>3997</v>
      </c>
      <c r="G38" s="27"/>
    </row>
    <row r="39" spans="1:7" ht="22.5" customHeight="1">
      <c r="A39" s="23" t="s">
        <v>788</v>
      </c>
      <c r="B39" s="5">
        <v>1946</v>
      </c>
      <c r="G39" s="27"/>
    </row>
    <row r="40" spans="1:7" ht="16.2">
      <c r="A40" s="61" t="s">
        <v>6</v>
      </c>
      <c r="B40" s="88">
        <f>SUM(B6:B39)</f>
        <v>1864145</v>
      </c>
      <c r="G40" s="28"/>
    </row>
    <row r="42" spans="1:2" ht="16.8">
      <c r="A42" s="148" t="s">
        <v>998</v>
      </c>
      <c r="B42" s="148"/>
    </row>
    <row r="43" spans="1:2" ht="16.2">
      <c r="A43" s="134"/>
      <c r="B43" s="135">
        <v>3730723</v>
      </c>
    </row>
    <row r="45" spans="1:2" ht="16.2">
      <c r="A45" s="206" t="s">
        <v>999</v>
      </c>
      <c r="B45" s="207"/>
    </row>
    <row r="46" spans="1:2" ht="16.2">
      <c r="A46" s="134"/>
      <c r="B46" s="135">
        <v>5594868</v>
      </c>
    </row>
  </sheetData>
  <mergeCells count="6">
    <mergeCell ref="A45:B45"/>
    <mergeCell ref="A1:B1"/>
    <mergeCell ref="A3:B3"/>
    <mergeCell ref="A4:A5"/>
    <mergeCell ref="A2:B2"/>
    <mergeCell ref="A42:B42"/>
  </mergeCells>
  <pageMargins left="0.7" right="0.7" top="0.75" bottom="0.75" header="0.3" footer="0.3"/>
  <pageSetup orientation="portrait" paperSize="9"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9A1FD690-CC33-4381-B77B-6AE97C7F7A5D}">
  <dimension ref="A1:D23"/>
  <sheetViews>
    <sheetView workbookViewId="0" topLeftCell="A10">
      <selection pane="topLeft" activeCell="G24" sqref="G24"/>
    </sheetView>
  </sheetViews>
  <sheetFormatPr defaultColWidth="8.884285714285713" defaultRowHeight="15.6"/>
  <cols>
    <col min="1" max="1" width="58.142857142857146" style="14" customWidth="1"/>
    <col min="2" max="2" width="14.714285714285714" style="14" customWidth="1"/>
    <col min="3" max="3" width="13.285714285714286" style="14" customWidth="1"/>
    <col min="4" max="16384" width="8.857142857142858" style="14"/>
  </cols>
  <sheetData>
    <row r="1" spans="1:3" ht="15.6">
      <c r="A1" s="145" t="s">
        <v>977</v>
      </c>
      <c r="B1" s="145"/>
      <c r="C1" s="145"/>
    </row>
    <row r="2" spans="1:3" ht="15.6">
      <c r="A2" s="148" t="s">
        <v>789</v>
      </c>
      <c r="B2" s="148"/>
      <c r="C2" s="148"/>
    </row>
    <row r="3" spans="1:3" ht="15.6">
      <c r="A3" s="148"/>
      <c r="B3" s="148"/>
      <c r="C3" s="148"/>
    </row>
    <row r="4" spans="1:3" ht="16.2">
      <c r="A4" s="211"/>
      <c r="B4" s="211"/>
      <c r="C4" s="211"/>
    </row>
    <row r="5" spans="1:3" ht="15.6">
      <c r="A5" s="85"/>
      <c r="B5" s="209" t="s">
        <v>790</v>
      </c>
      <c r="C5" s="210"/>
    </row>
    <row r="6" spans="1:4" ht="36.75" customHeight="1">
      <c r="A6" s="144" t="s">
        <v>1</v>
      </c>
      <c r="B6" s="29" t="s">
        <v>791</v>
      </c>
      <c r="C6" s="30" t="s">
        <v>792</v>
      </c>
      <c r="D6" s="31"/>
    </row>
    <row r="7" spans="1:3" ht="15.6">
      <c r="A7" s="144"/>
      <c r="B7" s="22" t="s">
        <v>4</v>
      </c>
      <c r="C7" s="89" t="s">
        <v>4</v>
      </c>
    </row>
    <row r="8" spans="1:3" ht="15.6">
      <c r="A8" s="146"/>
      <c r="B8" s="200"/>
      <c r="C8" s="147"/>
    </row>
    <row r="9" spans="1:3" ht="46.8">
      <c r="A9" s="4" t="s">
        <v>793</v>
      </c>
      <c r="B9" s="16">
        <v>321874</v>
      </c>
      <c r="C9" s="90">
        <v>67650</v>
      </c>
    </row>
    <row r="10" spans="1:3" ht="31.2">
      <c r="A10" s="32" t="s">
        <v>794</v>
      </c>
      <c r="B10" s="16">
        <v>137514</v>
      </c>
      <c r="C10" s="90">
        <v>30000</v>
      </c>
    </row>
    <row r="11" spans="1:3" ht="31.2">
      <c r="A11" s="32" t="s">
        <v>199</v>
      </c>
      <c r="B11" s="16">
        <v>259902</v>
      </c>
      <c r="C11" s="91"/>
    </row>
    <row r="12" spans="1:3" ht="46.8">
      <c r="A12" s="33" t="s">
        <v>795</v>
      </c>
      <c r="B12" s="16"/>
      <c r="C12" s="90">
        <v>49890</v>
      </c>
    </row>
    <row r="13" spans="1:3" ht="46.8">
      <c r="A13" s="32" t="s">
        <v>796</v>
      </c>
      <c r="B13" s="16"/>
      <c r="C13" s="90">
        <v>145000</v>
      </c>
    </row>
    <row r="14" spans="1:3" ht="46.8">
      <c r="A14" s="32" t="s">
        <v>393</v>
      </c>
      <c r="B14" s="16">
        <v>339211</v>
      </c>
      <c r="C14" s="91"/>
    </row>
    <row r="15" spans="1:3" ht="15.6">
      <c r="A15" s="33" t="s">
        <v>203</v>
      </c>
      <c r="B15" s="16">
        <v>53687</v>
      </c>
      <c r="C15" s="91"/>
    </row>
    <row r="16" spans="1:3" ht="15.6">
      <c r="A16" s="33" t="s">
        <v>204</v>
      </c>
      <c r="B16" s="34">
        <v>150000</v>
      </c>
      <c r="C16" s="91"/>
    </row>
    <row r="17" spans="1:3" ht="46.8">
      <c r="A17" s="32" t="s">
        <v>797</v>
      </c>
      <c r="B17" s="34">
        <v>547991</v>
      </c>
      <c r="C17" s="90">
        <v>47620</v>
      </c>
    </row>
    <row r="18" spans="1:3" ht="31.2">
      <c r="A18" s="35" t="s">
        <v>798</v>
      </c>
      <c r="B18" s="36"/>
      <c r="C18" s="90">
        <v>10657</v>
      </c>
    </row>
    <row r="19" spans="1:3" ht="46.8">
      <c r="A19" s="35" t="s">
        <v>799</v>
      </c>
      <c r="B19" s="36"/>
      <c r="C19" s="90">
        <v>66110</v>
      </c>
    </row>
    <row r="20" spans="1:3" ht="31.8">
      <c r="A20" s="4" t="s">
        <v>800</v>
      </c>
      <c r="B20" s="37"/>
      <c r="C20" s="90">
        <v>1479521</v>
      </c>
    </row>
    <row r="21" spans="1:3" ht="46.8">
      <c r="A21" s="23" t="s">
        <v>196</v>
      </c>
      <c r="B21" s="5">
        <v>146323</v>
      </c>
      <c r="C21" s="91">
        <v>23856</v>
      </c>
    </row>
    <row r="22" spans="1:3" ht="15.6">
      <c r="A22" s="4"/>
      <c r="B22" s="38">
        <f>SUM(B9:B21)</f>
        <v>1956502</v>
      </c>
      <c r="C22" s="92">
        <f>SUM(C9:C21)</f>
        <v>1920304</v>
      </c>
    </row>
    <row r="23" spans="2:2" ht="15.6">
      <c r="B23" s="126"/>
    </row>
  </sheetData>
  <mergeCells count="6">
    <mergeCell ref="A8:C8"/>
    <mergeCell ref="B5:C5"/>
    <mergeCell ref="A6:A7"/>
    <mergeCell ref="A4:C4"/>
    <mergeCell ref="A1:C1"/>
    <mergeCell ref="A2:C3"/>
  </mergeCells>
  <pageMargins left="0.7" right="0.7" top="0.75" bottom="0.75" header="0.3" footer="0.3"/>
  <pageSetup orientation="portrait" paperSize="9"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470917A9-CF12-4E67-AEA5-6CF8A6FDCC22}">
  <dimension ref="A1:L98"/>
  <sheetViews>
    <sheetView tabSelected="1" workbookViewId="0" topLeftCell="A94">
      <selection pane="topLeft" activeCell="O90" sqref="O90"/>
    </sheetView>
  </sheetViews>
  <sheetFormatPr defaultRowHeight="14.4"/>
  <cols>
    <col min="1" max="1" width="11.285714285714286" customWidth="1"/>
    <col min="2" max="2" width="26.428571428571427" customWidth="1"/>
    <col min="3" max="3" width="12" customWidth="1"/>
    <col min="4" max="4" width="8.714285714285714" customWidth="1"/>
    <col min="5" max="6" width="9" customWidth="1"/>
    <col min="7" max="8" width="9.142857142857142" customWidth="1"/>
    <col min="9" max="9" width="8.714285714285714" customWidth="1"/>
    <col min="10" max="10" width="8.428571428571429" customWidth="1"/>
    <col min="11" max="11" width="9.571428571428571" customWidth="1"/>
    <col min="12" max="12" width="9.285714285714286" customWidth="1"/>
  </cols>
  <sheetData>
    <row r="1" spans="1:12" ht="15.6">
      <c r="A1" s="215" t="s">
        <v>978</v>
      </c>
      <c r="B1" s="215"/>
      <c r="C1" s="215"/>
      <c r="D1" s="215"/>
      <c r="E1" s="215"/>
      <c r="F1" s="215"/>
      <c r="G1" s="215"/>
      <c r="H1" s="215"/>
      <c r="I1" s="215"/>
      <c r="J1" s="215"/>
      <c r="K1" s="215"/>
      <c r="L1" s="215"/>
    </row>
    <row r="2" spans="1:12" ht="23.4" customHeight="1">
      <c r="A2" s="212" t="s">
        <v>801</v>
      </c>
      <c r="B2" s="213"/>
      <c r="C2" s="213"/>
      <c r="D2" s="213"/>
      <c r="E2" s="213"/>
      <c r="F2" s="213"/>
      <c r="G2" s="213"/>
      <c r="H2" s="213"/>
      <c r="I2" s="213"/>
      <c r="J2" s="213"/>
      <c r="K2" s="213"/>
      <c r="L2" s="214"/>
    </row>
    <row r="3" spans="1:12" ht="14.4">
      <c r="A3" s="221" t="s">
        <v>802</v>
      </c>
      <c r="B3" s="221" t="s">
        <v>803</v>
      </c>
      <c r="C3" s="221" t="s">
        <v>804</v>
      </c>
      <c r="D3" s="222" t="s">
        <v>805</v>
      </c>
      <c r="E3" s="222"/>
      <c r="F3" s="222"/>
      <c r="G3" s="222"/>
      <c r="H3" s="222"/>
      <c r="I3" s="222"/>
      <c r="J3" s="222"/>
      <c r="K3" s="222"/>
      <c r="L3" s="222"/>
    </row>
    <row r="4" spans="1:12" ht="53.4" customHeight="1">
      <c r="A4" s="221"/>
      <c r="B4" s="221"/>
      <c r="C4" s="221"/>
      <c r="D4" s="93" t="s">
        <v>806</v>
      </c>
      <c r="E4" s="93" t="s">
        <v>807</v>
      </c>
      <c r="F4" s="93" t="s">
        <v>808</v>
      </c>
      <c r="G4" s="93" t="s">
        <v>809</v>
      </c>
      <c r="H4" s="93" t="s">
        <v>810</v>
      </c>
      <c r="I4" s="93" t="s">
        <v>811</v>
      </c>
      <c r="J4" s="93" t="s">
        <v>812</v>
      </c>
      <c r="K4" s="93" t="s">
        <v>813</v>
      </c>
      <c r="L4" s="93" t="s">
        <v>814</v>
      </c>
    </row>
    <row r="5" spans="1:12" ht="14.4">
      <c r="A5" s="94" t="s">
        <v>815</v>
      </c>
      <c r="B5" s="94" t="s">
        <v>816</v>
      </c>
      <c r="C5" s="94" t="s">
        <v>817</v>
      </c>
      <c r="D5" s="95">
        <v>1</v>
      </c>
      <c r="E5" s="95">
        <v>2</v>
      </c>
      <c r="F5" s="95">
        <v>3</v>
      </c>
      <c r="G5" s="95">
        <v>4</v>
      </c>
      <c r="H5" s="95">
        <v>5</v>
      </c>
      <c r="I5" s="95">
        <v>6</v>
      </c>
      <c r="J5" s="95">
        <v>7</v>
      </c>
      <c r="K5" s="95">
        <v>8</v>
      </c>
      <c r="L5" s="95">
        <v>9</v>
      </c>
    </row>
    <row r="6" spans="1:12" ht="14.4">
      <c r="A6" s="216"/>
      <c r="B6" s="217"/>
      <c r="C6" s="217"/>
      <c r="D6" s="217"/>
      <c r="E6" s="217"/>
      <c r="F6" s="217"/>
      <c r="G6" s="217"/>
      <c r="H6" s="217"/>
      <c r="I6" s="217"/>
      <c r="J6" s="217"/>
      <c r="K6" s="217"/>
      <c r="L6" s="218"/>
    </row>
    <row r="7" spans="1:12" ht="14.4">
      <c r="A7" s="96" t="s">
        <v>759</v>
      </c>
      <c r="B7" s="39"/>
      <c r="C7" s="39"/>
      <c r="D7" s="97"/>
      <c r="E7" s="97"/>
      <c r="F7" s="97"/>
      <c r="G7" s="97"/>
      <c r="H7" s="97"/>
      <c r="I7" s="97"/>
      <c r="J7" s="97"/>
      <c r="K7" s="97"/>
      <c r="L7" s="97"/>
    </row>
    <row r="8" spans="1:12" ht="69">
      <c r="A8" s="98" t="s">
        <v>818</v>
      </c>
      <c r="B8" s="98" t="s">
        <v>819</v>
      </c>
      <c r="C8" s="99" t="s">
        <v>820</v>
      </c>
      <c r="D8" s="100">
        <v>9210</v>
      </c>
      <c r="E8" s="100">
        <v>9205</v>
      </c>
      <c r="F8" s="100">
        <v>9150</v>
      </c>
      <c r="G8" s="100">
        <v>9130</v>
      </c>
      <c r="H8" s="100">
        <v>2541</v>
      </c>
      <c r="I8" s="100">
        <v>0</v>
      </c>
      <c r="J8" s="100">
        <v>0</v>
      </c>
      <c r="K8" s="100">
        <v>0</v>
      </c>
      <c r="L8" s="127">
        <v>39236</v>
      </c>
    </row>
    <row r="9" spans="1:12" ht="69">
      <c r="A9" s="98" t="s">
        <v>818</v>
      </c>
      <c r="B9" s="98" t="s">
        <v>821</v>
      </c>
      <c r="C9" s="99" t="s">
        <v>820</v>
      </c>
      <c r="D9" s="100">
        <v>9782</v>
      </c>
      <c r="E9" s="100">
        <v>9670</v>
      </c>
      <c r="F9" s="100">
        <v>9664</v>
      </c>
      <c r="G9" s="100">
        <v>9541</v>
      </c>
      <c r="H9" s="100">
        <v>0</v>
      </c>
      <c r="I9" s="100">
        <v>0</v>
      </c>
      <c r="J9" s="100">
        <v>0</v>
      </c>
      <c r="K9" s="100">
        <v>0</v>
      </c>
      <c r="L9" s="127">
        <v>38657</v>
      </c>
    </row>
    <row r="10" spans="1:12" ht="52.2" customHeight="1">
      <c r="A10" s="98" t="s">
        <v>822</v>
      </c>
      <c r="B10" s="98" t="s">
        <v>823</v>
      </c>
      <c r="C10" s="99" t="s">
        <v>824</v>
      </c>
      <c r="D10" s="100">
        <v>35169</v>
      </c>
      <c r="E10" s="100">
        <v>37456</v>
      </c>
      <c r="F10" s="100">
        <v>36574</v>
      </c>
      <c r="G10" s="100">
        <v>35757</v>
      </c>
      <c r="H10" s="100">
        <v>35041</v>
      </c>
      <c r="I10" s="100">
        <v>33892</v>
      </c>
      <c r="J10" s="100">
        <v>33625</v>
      </c>
      <c r="K10" s="100">
        <v>265696</v>
      </c>
      <c r="L10" s="127">
        <v>513210</v>
      </c>
    </row>
    <row r="11" spans="1:12" ht="69">
      <c r="A11" s="98" t="s">
        <v>822</v>
      </c>
      <c r="B11" s="98" t="s">
        <v>825</v>
      </c>
      <c r="C11" s="99" t="s">
        <v>826</v>
      </c>
      <c r="D11" s="100">
        <v>6599</v>
      </c>
      <c r="E11" s="100">
        <v>6719</v>
      </c>
      <c r="F11" s="100">
        <v>6509</v>
      </c>
      <c r="G11" s="100">
        <v>6296</v>
      </c>
      <c r="H11" s="100">
        <v>5132</v>
      </c>
      <c r="I11" s="100">
        <v>0</v>
      </c>
      <c r="J11" s="100">
        <v>0</v>
      </c>
      <c r="K11" s="100">
        <v>0</v>
      </c>
      <c r="L11" s="127">
        <v>31255</v>
      </c>
    </row>
    <row r="12" spans="1:12" ht="70.8" customHeight="1">
      <c r="A12" s="98" t="s">
        <v>822</v>
      </c>
      <c r="B12" s="98" t="s">
        <v>827</v>
      </c>
      <c r="C12" s="99" t="s">
        <v>828</v>
      </c>
      <c r="D12" s="100">
        <v>12895</v>
      </c>
      <c r="E12" s="100">
        <v>15995</v>
      </c>
      <c r="F12" s="100">
        <v>15674</v>
      </c>
      <c r="G12" s="100">
        <v>15373</v>
      </c>
      <c r="H12" s="100">
        <v>15070</v>
      </c>
      <c r="I12" s="100">
        <v>14783</v>
      </c>
      <c r="J12" s="100">
        <v>14465</v>
      </c>
      <c r="K12" s="100">
        <v>204286</v>
      </c>
      <c r="L12" s="127">
        <v>308541</v>
      </c>
    </row>
    <row r="13" spans="1:12" ht="49.2" customHeight="1">
      <c r="A13" s="98" t="s">
        <v>822</v>
      </c>
      <c r="B13" s="98" t="s">
        <v>829</v>
      </c>
      <c r="C13" s="99" t="s">
        <v>830</v>
      </c>
      <c r="D13" s="100">
        <v>14493</v>
      </c>
      <c r="E13" s="100">
        <v>14947</v>
      </c>
      <c r="F13" s="100">
        <v>14547</v>
      </c>
      <c r="G13" s="100">
        <v>14156</v>
      </c>
      <c r="H13" s="100">
        <v>13764</v>
      </c>
      <c r="I13" s="100">
        <v>13376</v>
      </c>
      <c r="J13" s="100">
        <v>12979</v>
      </c>
      <c r="K13" s="100">
        <v>33681</v>
      </c>
      <c r="L13" s="127">
        <v>131943</v>
      </c>
    </row>
    <row r="14" spans="1:12" ht="124.2">
      <c r="A14" s="98" t="s">
        <v>822</v>
      </c>
      <c r="B14" s="98" t="s">
        <v>831</v>
      </c>
      <c r="C14" s="99" t="s">
        <v>832</v>
      </c>
      <c r="D14" s="100">
        <v>15756</v>
      </c>
      <c r="E14" s="100">
        <v>16404</v>
      </c>
      <c r="F14" s="100">
        <v>16166</v>
      </c>
      <c r="G14" s="100">
        <v>15858</v>
      </c>
      <c r="H14" s="100">
        <v>15549</v>
      </c>
      <c r="I14" s="100">
        <v>15256</v>
      </c>
      <c r="J14" s="100">
        <v>14931</v>
      </c>
      <c r="K14" s="100">
        <v>216033</v>
      </c>
      <c r="L14" s="127">
        <v>325953</v>
      </c>
    </row>
    <row r="15" spans="1:12" ht="41.4">
      <c r="A15" s="98" t="s">
        <v>822</v>
      </c>
      <c r="B15" s="98" t="s">
        <v>833</v>
      </c>
      <c r="C15" s="99" t="s">
        <v>834</v>
      </c>
      <c r="D15" s="100">
        <v>3400</v>
      </c>
      <c r="E15" s="100">
        <v>0</v>
      </c>
      <c r="F15" s="100">
        <v>0</v>
      </c>
      <c r="G15" s="100">
        <v>0</v>
      </c>
      <c r="H15" s="100">
        <v>0</v>
      </c>
      <c r="I15" s="100">
        <v>0</v>
      </c>
      <c r="J15" s="100">
        <v>0</v>
      </c>
      <c r="K15" s="100">
        <v>0</v>
      </c>
      <c r="L15" s="127">
        <v>3400</v>
      </c>
    </row>
    <row r="16" spans="1:12" ht="138">
      <c r="A16" s="98" t="s">
        <v>822</v>
      </c>
      <c r="B16" s="98" t="s">
        <v>835</v>
      </c>
      <c r="C16" s="99" t="s">
        <v>834</v>
      </c>
      <c r="D16" s="100">
        <v>17905</v>
      </c>
      <c r="E16" s="100">
        <v>21027</v>
      </c>
      <c r="F16" s="100">
        <v>20610</v>
      </c>
      <c r="G16" s="100">
        <v>20219</v>
      </c>
      <c r="H16" s="100">
        <v>19827</v>
      </c>
      <c r="I16" s="100">
        <v>19456</v>
      </c>
      <c r="J16" s="100">
        <v>19043</v>
      </c>
      <c r="K16" s="100">
        <v>278719</v>
      </c>
      <c r="L16" s="127">
        <v>416806</v>
      </c>
    </row>
    <row r="17" spans="1:12" ht="69">
      <c r="A17" s="98" t="s">
        <v>822</v>
      </c>
      <c r="B17" s="98" t="s">
        <v>836</v>
      </c>
      <c r="C17" s="99" t="s">
        <v>834</v>
      </c>
      <c r="D17" s="100">
        <v>2900</v>
      </c>
      <c r="E17" s="100">
        <v>0</v>
      </c>
      <c r="F17" s="100">
        <v>0</v>
      </c>
      <c r="G17" s="100">
        <v>0</v>
      </c>
      <c r="H17" s="100">
        <v>0</v>
      </c>
      <c r="I17" s="100">
        <v>0</v>
      </c>
      <c r="J17" s="100">
        <v>0</v>
      </c>
      <c r="K17" s="100">
        <v>0</v>
      </c>
      <c r="L17" s="127">
        <v>2900</v>
      </c>
    </row>
    <row r="18" spans="1:12" ht="82.8">
      <c r="A18" s="98" t="s">
        <v>822</v>
      </c>
      <c r="B18" s="98" t="s">
        <v>837</v>
      </c>
      <c r="C18" s="99" t="s">
        <v>834</v>
      </c>
      <c r="D18" s="100">
        <v>4625</v>
      </c>
      <c r="E18" s="100">
        <v>5431</v>
      </c>
      <c r="F18" s="100">
        <v>5324</v>
      </c>
      <c r="G18" s="100">
        <v>5223</v>
      </c>
      <c r="H18" s="100">
        <v>5121</v>
      </c>
      <c r="I18" s="100">
        <v>5026</v>
      </c>
      <c r="J18" s="100">
        <v>4919</v>
      </c>
      <c r="K18" s="100">
        <v>72026</v>
      </c>
      <c r="L18" s="127">
        <v>107695</v>
      </c>
    </row>
    <row r="19" spans="1:12" ht="96.6">
      <c r="A19" s="98" t="s">
        <v>822</v>
      </c>
      <c r="B19" s="98" t="s">
        <v>838</v>
      </c>
      <c r="C19" s="99" t="s">
        <v>839</v>
      </c>
      <c r="D19" s="100">
        <v>39254</v>
      </c>
      <c r="E19" s="100">
        <v>48225</v>
      </c>
      <c r="F19" s="100">
        <v>47268</v>
      </c>
      <c r="G19" s="100">
        <v>46372</v>
      </c>
      <c r="H19" s="100">
        <v>45473</v>
      </c>
      <c r="I19" s="100">
        <v>44622</v>
      </c>
      <c r="J19" s="100">
        <v>43675</v>
      </c>
      <c r="K19" s="100">
        <v>639485</v>
      </c>
      <c r="L19" s="127">
        <v>954374</v>
      </c>
    </row>
    <row r="20" spans="1:12" ht="69">
      <c r="A20" s="98" t="s">
        <v>822</v>
      </c>
      <c r="B20" s="98" t="s">
        <v>840</v>
      </c>
      <c r="C20" s="99" t="s">
        <v>841</v>
      </c>
      <c r="D20" s="100">
        <v>14662</v>
      </c>
      <c r="E20" s="100">
        <v>18161</v>
      </c>
      <c r="F20" s="100">
        <v>17802</v>
      </c>
      <c r="G20" s="100">
        <v>17466</v>
      </c>
      <c r="H20" s="100">
        <v>17129</v>
      </c>
      <c r="I20" s="100">
        <v>16811</v>
      </c>
      <c r="J20" s="100">
        <v>16455</v>
      </c>
      <c r="K20" s="100">
        <v>243765</v>
      </c>
      <c r="L20" s="127">
        <v>362251</v>
      </c>
    </row>
    <row r="21" spans="1:12" ht="82.8">
      <c r="A21" s="98" t="s">
        <v>822</v>
      </c>
      <c r="B21" s="98" t="s">
        <v>842</v>
      </c>
      <c r="C21" s="99" t="s">
        <v>843</v>
      </c>
      <c r="D21" s="100">
        <v>14852</v>
      </c>
      <c r="E21" s="100">
        <v>18044</v>
      </c>
      <c r="F21" s="100">
        <v>17688</v>
      </c>
      <c r="G21" s="100">
        <v>17354</v>
      </c>
      <c r="H21" s="100">
        <v>17019</v>
      </c>
      <c r="I21" s="100">
        <v>16703</v>
      </c>
      <c r="J21" s="100">
        <v>16349</v>
      </c>
      <c r="K21" s="100">
        <v>242204</v>
      </c>
      <c r="L21" s="127">
        <v>360213</v>
      </c>
    </row>
    <row r="22" spans="1:12" ht="82.8">
      <c r="A22" s="98" t="s">
        <v>822</v>
      </c>
      <c r="B22" s="98" t="s">
        <v>844</v>
      </c>
      <c r="C22" s="99" t="s">
        <v>845</v>
      </c>
      <c r="D22" s="100">
        <v>7500</v>
      </c>
      <c r="E22" s="100">
        <v>0</v>
      </c>
      <c r="F22" s="100">
        <v>0</v>
      </c>
      <c r="G22" s="100">
        <v>0</v>
      </c>
      <c r="H22" s="100">
        <v>0</v>
      </c>
      <c r="I22" s="100">
        <v>0</v>
      </c>
      <c r="J22" s="100">
        <v>0</v>
      </c>
      <c r="K22" s="100">
        <v>0</v>
      </c>
      <c r="L22" s="127">
        <v>7500</v>
      </c>
    </row>
    <row r="23" spans="1:12" ht="69">
      <c r="A23" s="98" t="s">
        <v>822</v>
      </c>
      <c r="B23" s="98" t="s">
        <v>846</v>
      </c>
      <c r="C23" s="99" t="s">
        <v>847</v>
      </c>
      <c r="D23" s="100">
        <v>936</v>
      </c>
      <c r="E23" s="100">
        <v>0</v>
      </c>
      <c r="F23" s="100">
        <v>0</v>
      </c>
      <c r="G23" s="100">
        <v>0</v>
      </c>
      <c r="H23" s="100">
        <v>0</v>
      </c>
      <c r="I23" s="100">
        <v>0</v>
      </c>
      <c r="J23" s="100">
        <v>0</v>
      </c>
      <c r="K23" s="100">
        <v>0</v>
      </c>
      <c r="L23" s="127">
        <v>936</v>
      </c>
    </row>
    <row r="24" spans="1:12" ht="69">
      <c r="A24" s="98" t="s">
        <v>822</v>
      </c>
      <c r="B24" s="98" t="s">
        <v>848</v>
      </c>
      <c r="C24" s="99" t="s">
        <v>849</v>
      </c>
      <c r="D24" s="100">
        <v>6939</v>
      </c>
      <c r="E24" s="100">
        <v>6946</v>
      </c>
      <c r="F24" s="100">
        <v>6743</v>
      </c>
      <c r="G24" s="100">
        <v>6540</v>
      </c>
      <c r="H24" s="100">
        <v>6336</v>
      </c>
      <c r="I24" s="100">
        <v>4630</v>
      </c>
      <c r="J24" s="100">
        <v>0</v>
      </c>
      <c r="K24" s="100">
        <v>0</v>
      </c>
      <c r="L24" s="127">
        <v>38134</v>
      </c>
    </row>
    <row r="25" spans="1:12" ht="69">
      <c r="A25" s="98" t="s">
        <v>822</v>
      </c>
      <c r="B25" s="98" t="s">
        <v>850</v>
      </c>
      <c r="C25" s="99" t="s">
        <v>851</v>
      </c>
      <c r="D25" s="100">
        <v>27500</v>
      </c>
      <c r="E25" s="100">
        <v>32110</v>
      </c>
      <c r="F25" s="100">
        <v>31484</v>
      </c>
      <c r="G25" s="100">
        <v>30898</v>
      </c>
      <c r="H25" s="100">
        <v>30310</v>
      </c>
      <c r="I25" s="100">
        <v>29756</v>
      </c>
      <c r="J25" s="100">
        <v>29135</v>
      </c>
      <c r="K25" s="100">
        <v>661203</v>
      </c>
      <c r="L25" s="127">
        <v>872396</v>
      </c>
    </row>
    <row r="26" spans="1:12" ht="69">
      <c r="A26" s="98" t="s">
        <v>822</v>
      </c>
      <c r="B26" s="98" t="s">
        <v>852</v>
      </c>
      <c r="C26" s="99" t="s">
        <v>851</v>
      </c>
      <c r="D26" s="100">
        <v>10173</v>
      </c>
      <c r="E26" s="100">
        <v>11888</v>
      </c>
      <c r="F26" s="100">
        <v>11656</v>
      </c>
      <c r="G26" s="100">
        <v>11439</v>
      </c>
      <c r="H26" s="100">
        <v>11222</v>
      </c>
      <c r="I26" s="100">
        <v>11017</v>
      </c>
      <c r="J26" s="100">
        <v>10787</v>
      </c>
      <c r="K26" s="100">
        <v>165330</v>
      </c>
      <c r="L26" s="127">
        <v>243512</v>
      </c>
    </row>
    <row r="27" spans="1:12" ht="35.4" customHeight="1">
      <c r="A27" s="98" t="s">
        <v>822</v>
      </c>
      <c r="B27" s="98" t="s">
        <v>853</v>
      </c>
      <c r="C27" s="99" t="s">
        <v>854</v>
      </c>
      <c r="D27" s="100">
        <v>499990</v>
      </c>
      <c r="E27" s="100">
        <v>527271</v>
      </c>
      <c r="F27" s="100">
        <v>513575</v>
      </c>
      <c r="G27" s="100">
        <v>501361</v>
      </c>
      <c r="H27" s="100">
        <v>489467</v>
      </c>
      <c r="I27" s="100">
        <v>478277</v>
      </c>
      <c r="J27" s="100">
        <v>469580</v>
      </c>
      <c r="K27" s="100">
        <v>591013</v>
      </c>
      <c r="L27" s="127">
        <v>4070534</v>
      </c>
    </row>
    <row r="28" spans="1:12" ht="39" customHeight="1">
      <c r="A28" s="98" t="s">
        <v>822</v>
      </c>
      <c r="B28" s="98" t="s">
        <v>855</v>
      </c>
      <c r="C28" s="99" t="s">
        <v>856</v>
      </c>
      <c r="D28" s="100">
        <v>11327</v>
      </c>
      <c r="E28" s="100">
        <v>13528</v>
      </c>
      <c r="F28" s="100">
        <v>13265</v>
      </c>
      <c r="G28" s="100">
        <v>13019</v>
      </c>
      <c r="H28" s="100">
        <v>12773</v>
      </c>
      <c r="I28" s="100">
        <v>12541</v>
      </c>
      <c r="J28" s="100">
        <v>12880</v>
      </c>
      <c r="K28" s="100">
        <v>190309</v>
      </c>
      <c r="L28" s="127">
        <v>279642</v>
      </c>
    </row>
    <row r="29" spans="1:12" ht="69">
      <c r="A29" s="98" t="s">
        <v>822</v>
      </c>
      <c r="B29" s="98" t="s">
        <v>857</v>
      </c>
      <c r="C29" s="99" t="s">
        <v>856</v>
      </c>
      <c r="D29" s="100">
        <v>25970</v>
      </c>
      <c r="E29" s="100">
        <v>31015</v>
      </c>
      <c r="F29" s="100">
        <v>30412</v>
      </c>
      <c r="G29" s="100">
        <v>29849</v>
      </c>
      <c r="H29" s="100">
        <v>29284</v>
      </c>
      <c r="I29" s="100">
        <v>28751</v>
      </c>
      <c r="J29" s="100">
        <v>28154</v>
      </c>
      <c r="K29" s="100">
        <v>436307</v>
      </c>
      <c r="L29" s="127">
        <v>639742</v>
      </c>
    </row>
    <row r="30" spans="1:12" ht="69">
      <c r="A30" s="98" t="s">
        <v>822</v>
      </c>
      <c r="B30" s="98" t="s">
        <v>858</v>
      </c>
      <c r="C30" s="99" t="s">
        <v>859</v>
      </c>
      <c r="D30" s="100">
        <v>4453</v>
      </c>
      <c r="E30" s="100">
        <v>5509</v>
      </c>
      <c r="F30" s="100">
        <v>5402</v>
      </c>
      <c r="G30" s="100">
        <v>5303</v>
      </c>
      <c r="H30" s="100">
        <v>5203</v>
      </c>
      <c r="I30" s="100">
        <v>5108</v>
      </c>
      <c r="J30" s="100">
        <v>5003</v>
      </c>
      <c r="K30" s="100">
        <v>78382</v>
      </c>
      <c r="L30" s="127">
        <v>114363</v>
      </c>
    </row>
    <row r="31" spans="1:12" ht="55.2">
      <c r="A31" s="98" t="s">
        <v>822</v>
      </c>
      <c r="B31" s="98" t="s">
        <v>860</v>
      </c>
      <c r="C31" s="99" t="s">
        <v>859</v>
      </c>
      <c r="D31" s="100">
        <v>1494</v>
      </c>
      <c r="E31" s="100">
        <v>1560</v>
      </c>
      <c r="F31" s="100">
        <v>1110</v>
      </c>
      <c r="G31" s="100">
        <v>0</v>
      </c>
      <c r="H31" s="100">
        <v>0</v>
      </c>
      <c r="I31" s="100">
        <v>0</v>
      </c>
      <c r="J31" s="100">
        <v>0</v>
      </c>
      <c r="K31" s="100">
        <v>0</v>
      </c>
      <c r="L31" s="127">
        <v>4164</v>
      </c>
    </row>
    <row r="32" spans="1:12" ht="69">
      <c r="A32" s="98" t="s">
        <v>822</v>
      </c>
      <c r="B32" s="98" t="s">
        <v>861</v>
      </c>
      <c r="C32" s="99" t="s">
        <v>859</v>
      </c>
      <c r="D32" s="100">
        <v>10055</v>
      </c>
      <c r="E32" s="100">
        <v>12438</v>
      </c>
      <c r="F32" s="100">
        <v>12197</v>
      </c>
      <c r="G32" s="100">
        <v>11973</v>
      </c>
      <c r="H32" s="100">
        <v>11748</v>
      </c>
      <c r="I32" s="100">
        <v>11535</v>
      </c>
      <c r="J32" s="100">
        <v>11296</v>
      </c>
      <c r="K32" s="100">
        <v>176973</v>
      </c>
      <c r="L32" s="127">
        <v>258215</v>
      </c>
    </row>
    <row r="33" spans="1:12" ht="82.8">
      <c r="A33" s="98" t="s">
        <v>822</v>
      </c>
      <c r="B33" s="98" t="s">
        <v>862</v>
      </c>
      <c r="C33" s="99" t="s">
        <v>863</v>
      </c>
      <c r="D33" s="100">
        <v>29967</v>
      </c>
      <c r="E33" s="100">
        <v>35536</v>
      </c>
      <c r="F33" s="100">
        <v>34635</v>
      </c>
      <c r="G33" s="100">
        <v>33771</v>
      </c>
      <c r="H33" s="100">
        <v>32907</v>
      </c>
      <c r="I33" s="100">
        <v>32068</v>
      </c>
      <c r="J33" s="100">
        <v>31175</v>
      </c>
      <c r="K33" s="100">
        <v>268206</v>
      </c>
      <c r="L33" s="127">
        <v>498265</v>
      </c>
    </row>
    <row r="34" spans="1:12" ht="69">
      <c r="A34" s="98" t="s">
        <v>822</v>
      </c>
      <c r="B34" s="98" t="s">
        <v>864</v>
      </c>
      <c r="C34" s="99" t="s">
        <v>865</v>
      </c>
      <c r="D34" s="100">
        <v>36832</v>
      </c>
      <c r="E34" s="100">
        <v>39535</v>
      </c>
      <c r="F34" s="100">
        <v>39151</v>
      </c>
      <c r="G34" s="100">
        <v>38418</v>
      </c>
      <c r="H34" s="100">
        <v>37684</v>
      </c>
      <c r="I34" s="100">
        <v>36992</v>
      </c>
      <c r="J34" s="100">
        <v>36216</v>
      </c>
      <c r="K34" s="100">
        <v>548879</v>
      </c>
      <c r="L34" s="127">
        <v>813707</v>
      </c>
    </row>
    <row r="35" spans="1:12" ht="82.8">
      <c r="A35" s="98" t="s">
        <v>822</v>
      </c>
      <c r="B35" s="98" t="s">
        <v>866</v>
      </c>
      <c r="C35" s="99" t="s">
        <v>865</v>
      </c>
      <c r="D35" s="100">
        <v>104066</v>
      </c>
      <c r="E35" s="100">
        <v>111676</v>
      </c>
      <c r="F35" s="100">
        <v>119438</v>
      </c>
      <c r="G35" s="100">
        <v>116993</v>
      </c>
      <c r="H35" s="100">
        <v>114542</v>
      </c>
      <c r="I35" s="100">
        <v>112228</v>
      </c>
      <c r="J35" s="100">
        <v>109640</v>
      </c>
      <c r="K35" s="100">
        <v>1158287</v>
      </c>
      <c r="L35" s="127">
        <v>1946870</v>
      </c>
    </row>
    <row r="36" spans="1:12" ht="82.8" customHeight="1">
      <c r="A36" s="98" t="s">
        <v>822</v>
      </c>
      <c r="B36" s="98" t="s">
        <v>867</v>
      </c>
      <c r="C36" s="99" t="s">
        <v>868</v>
      </c>
      <c r="D36" s="100">
        <v>9366</v>
      </c>
      <c r="E36" s="100">
        <v>9342</v>
      </c>
      <c r="F36" s="100">
        <v>6991</v>
      </c>
      <c r="G36" s="100">
        <v>0</v>
      </c>
      <c r="H36" s="100">
        <v>0</v>
      </c>
      <c r="I36" s="100">
        <v>0</v>
      </c>
      <c r="J36" s="100">
        <v>0</v>
      </c>
      <c r="K36" s="100">
        <v>0</v>
      </c>
      <c r="L36" s="127">
        <v>25699</v>
      </c>
    </row>
    <row r="37" spans="1:12" ht="80.4" customHeight="1">
      <c r="A37" s="98" t="s">
        <v>822</v>
      </c>
      <c r="B37" s="98" t="s">
        <v>869</v>
      </c>
      <c r="C37" s="99" t="s">
        <v>870</v>
      </c>
      <c r="D37" s="100">
        <v>30090</v>
      </c>
      <c r="E37" s="100">
        <v>32258</v>
      </c>
      <c r="F37" s="100">
        <v>31293</v>
      </c>
      <c r="G37" s="100">
        <v>30348</v>
      </c>
      <c r="H37" s="100">
        <v>29400</v>
      </c>
      <c r="I37" s="100">
        <v>28458</v>
      </c>
      <c r="J37" s="100">
        <v>27503</v>
      </c>
      <c r="K37" s="100">
        <v>33080</v>
      </c>
      <c r="L37" s="127">
        <v>242430</v>
      </c>
    </row>
    <row r="38" spans="1:12" ht="82.8">
      <c r="A38" s="98" t="s">
        <v>822</v>
      </c>
      <c r="B38" s="98" t="s">
        <v>871</v>
      </c>
      <c r="C38" s="99" t="s">
        <v>872</v>
      </c>
      <c r="D38" s="100">
        <v>12370</v>
      </c>
      <c r="E38" s="100">
        <v>14807</v>
      </c>
      <c r="F38" s="100">
        <v>14451</v>
      </c>
      <c r="G38" s="100">
        <v>14111</v>
      </c>
      <c r="H38" s="100">
        <v>13769</v>
      </c>
      <c r="I38" s="100">
        <v>13440</v>
      </c>
      <c r="J38" s="100">
        <v>13087</v>
      </c>
      <c r="K38" s="100">
        <v>123772</v>
      </c>
      <c r="L38" s="127">
        <v>219807</v>
      </c>
    </row>
    <row r="39" spans="1:12" ht="124.2">
      <c r="A39" s="98" t="s">
        <v>822</v>
      </c>
      <c r="B39" s="98" t="s">
        <v>873</v>
      </c>
      <c r="C39" s="99" t="s">
        <v>874</v>
      </c>
      <c r="D39" s="100">
        <v>22992</v>
      </c>
      <c r="E39" s="100">
        <v>29992</v>
      </c>
      <c r="F39" s="100">
        <v>29142</v>
      </c>
      <c r="G39" s="100">
        <v>28332</v>
      </c>
      <c r="H39" s="100">
        <v>27520</v>
      </c>
      <c r="I39" s="100">
        <v>26736</v>
      </c>
      <c r="J39" s="100">
        <v>23784</v>
      </c>
      <c r="K39" s="100">
        <v>333762</v>
      </c>
      <c r="L39" s="127">
        <v>522260</v>
      </c>
    </row>
    <row r="40" spans="1:12" ht="55.2">
      <c r="A40" s="98" t="s">
        <v>822</v>
      </c>
      <c r="B40" s="98" t="s">
        <v>875</v>
      </c>
      <c r="C40" s="99" t="s">
        <v>876</v>
      </c>
      <c r="D40" s="100">
        <v>16227</v>
      </c>
      <c r="E40" s="100">
        <v>17374</v>
      </c>
      <c r="F40" s="100">
        <v>16725</v>
      </c>
      <c r="G40" s="100">
        <v>16085</v>
      </c>
      <c r="H40" s="100">
        <v>15445</v>
      </c>
      <c r="I40" s="100">
        <v>14807</v>
      </c>
      <c r="J40" s="100">
        <v>7818</v>
      </c>
      <c r="K40" s="100">
        <v>0</v>
      </c>
      <c r="L40" s="127">
        <v>104481</v>
      </c>
    </row>
    <row r="41" spans="1:12" ht="27.6">
      <c r="A41" s="98" t="s">
        <v>822</v>
      </c>
      <c r="B41" s="98" t="s">
        <v>877</v>
      </c>
      <c r="C41" s="99" t="s">
        <v>876</v>
      </c>
      <c r="D41" s="100">
        <v>18105</v>
      </c>
      <c r="E41" s="100">
        <v>23687</v>
      </c>
      <c r="F41" s="100">
        <v>23017</v>
      </c>
      <c r="G41" s="100">
        <v>22377</v>
      </c>
      <c r="H41" s="100">
        <v>21736</v>
      </c>
      <c r="I41" s="100">
        <v>21117</v>
      </c>
      <c r="J41" s="100">
        <v>20452</v>
      </c>
      <c r="K41" s="100">
        <v>263433</v>
      </c>
      <c r="L41" s="127">
        <v>413924</v>
      </c>
    </row>
    <row r="42" spans="1:12" ht="41.4">
      <c r="A42" s="98" t="s">
        <v>822</v>
      </c>
      <c r="B42" s="98" t="s">
        <v>878</v>
      </c>
      <c r="C42" s="99" t="s">
        <v>879</v>
      </c>
      <c r="D42" s="100">
        <v>14217</v>
      </c>
      <c r="E42" s="100">
        <v>14135</v>
      </c>
      <c r="F42" s="100">
        <v>3412</v>
      </c>
      <c r="G42" s="100">
        <v>0</v>
      </c>
      <c r="H42" s="100">
        <v>0</v>
      </c>
      <c r="I42" s="100">
        <v>0</v>
      </c>
      <c r="J42" s="100">
        <v>0</v>
      </c>
      <c r="K42" s="100">
        <v>0</v>
      </c>
      <c r="L42" s="127">
        <v>31764</v>
      </c>
    </row>
    <row r="43" spans="1:12" ht="69">
      <c r="A43" s="98" t="s">
        <v>822</v>
      </c>
      <c r="B43" s="98" t="s">
        <v>880</v>
      </c>
      <c r="C43" s="99" t="s">
        <v>881</v>
      </c>
      <c r="D43" s="100">
        <v>32288</v>
      </c>
      <c r="E43" s="100">
        <v>36077</v>
      </c>
      <c r="F43" s="100">
        <v>35219</v>
      </c>
      <c r="G43" s="100">
        <v>34395</v>
      </c>
      <c r="H43" s="100">
        <v>33568</v>
      </c>
      <c r="I43" s="100">
        <v>32763</v>
      </c>
      <c r="J43" s="100">
        <v>31913</v>
      </c>
      <c r="K43" s="100">
        <v>231686</v>
      </c>
      <c r="L43" s="127">
        <v>467909</v>
      </c>
    </row>
    <row r="44" spans="1:12" ht="55.2">
      <c r="A44" s="98" t="s">
        <v>822</v>
      </c>
      <c r="B44" s="98" t="s">
        <v>882</v>
      </c>
      <c r="C44" s="99" t="s">
        <v>883</v>
      </c>
      <c r="D44" s="100">
        <v>4994</v>
      </c>
      <c r="E44" s="100">
        <v>0</v>
      </c>
      <c r="F44" s="100">
        <v>0</v>
      </c>
      <c r="G44" s="100">
        <v>0</v>
      </c>
      <c r="H44" s="100">
        <v>0</v>
      </c>
      <c r="I44" s="100">
        <v>0</v>
      </c>
      <c r="J44" s="100">
        <v>0</v>
      </c>
      <c r="K44" s="100">
        <v>0</v>
      </c>
      <c r="L44" s="127">
        <v>4994</v>
      </c>
    </row>
    <row r="45" spans="1:12" ht="55.2">
      <c r="A45" s="98" t="s">
        <v>822</v>
      </c>
      <c r="B45" s="98" t="s">
        <v>884</v>
      </c>
      <c r="C45" s="99" t="s">
        <v>885</v>
      </c>
      <c r="D45" s="100">
        <v>8310</v>
      </c>
      <c r="E45" s="100">
        <v>8315</v>
      </c>
      <c r="F45" s="100">
        <v>4071</v>
      </c>
      <c r="G45" s="100">
        <v>0</v>
      </c>
      <c r="H45" s="100">
        <v>0</v>
      </c>
      <c r="I45" s="100">
        <v>0</v>
      </c>
      <c r="J45" s="100">
        <v>0</v>
      </c>
      <c r="K45" s="100">
        <v>0</v>
      </c>
      <c r="L45" s="127">
        <v>20696</v>
      </c>
    </row>
    <row r="46" spans="1:12" ht="82.8">
      <c r="A46" s="98" t="s">
        <v>822</v>
      </c>
      <c r="B46" s="98" t="s">
        <v>886</v>
      </c>
      <c r="C46" s="99" t="s">
        <v>887</v>
      </c>
      <c r="D46" s="100">
        <v>29116</v>
      </c>
      <c r="E46" s="100">
        <v>36015</v>
      </c>
      <c r="F46" s="100">
        <v>35215</v>
      </c>
      <c r="G46" s="100">
        <v>34473</v>
      </c>
      <c r="H46" s="100">
        <v>33727</v>
      </c>
      <c r="I46" s="100">
        <v>33030</v>
      </c>
      <c r="J46" s="100">
        <v>32237</v>
      </c>
      <c r="K46" s="100">
        <v>197200</v>
      </c>
      <c r="L46" s="127">
        <v>431013</v>
      </c>
    </row>
    <row r="47" spans="1:12" ht="55.2">
      <c r="A47" s="98" t="s">
        <v>822</v>
      </c>
      <c r="B47" s="98" t="s">
        <v>884</v>
      </c>
      <c r="C47" s="99" t="s">
        <v>888</v>
      </c>
      <c r="D47" s="100">
        <v>4879</v>
      </c>
      <c r="E47" s="100">
        <v>5241</v>
      </c>
      <c r="F47" s="100">
        <v>5093</v>
      </c>
      <c r="G47" s="100">
        <v>4947</v>
      </c>
      <c r="H47" s="100">
        <v>4801</v>
      </c>
      <c r="I47" s="100">
        <v>4656</v>
      </c>
      <c r="J47" s="100">
        <v>4509</v>
      </c>
      <c r="K47" s="100">
        <v>2202</v>
      </c>
      <c r="L47" s="127">
        <v>36328</v>
      </c>
    </row>
    <row r="48" spans="1:12" ht="69">
      <c r="A48" s="98" t="s">
        <v>822</v>
      </c>
      <c r="B48" s="98" t="s">
        <v>889</v>
      </c>
      <c r="C48" s="99" t="s">
        <v>890</v>
      </c>
      <c r="D48" s="100">
        <v>2793</v>
      </c>
      <c r="E48" s="100">
        <v>2807</v>
      </c>
      <c r="F48" s="100">
        <v>2714</v>
      </c>
      <c r="G48" s="100">
        <v>0</v>
      </c>
      <c r="H48" s="100">
        <v>0</v>
      </c>
      <c r="I48" s="100">
        <v>0</v>
      </c>
      <c r="J48" s="100">
        <v>0</v>
      </c>
      <c r="K48" s="100">
        <v>0</v>
      </c>
      <c r="L48" s="127">
        <v>8314</v>
      </c>
    </row>
    <row r="49" spans="1:12" ht="55.2">
      <c r="A49" s="98" t="s">
        <v>822</v>
      </c>
      <c r="B49" s="98" t="s">
        <v>891</v>
      </c>
      <c r="C49" s="99" t="s">
        <v>892</v>
      </c>
      <c r="D49" s="100">
        <v>8122</v>
      </c>
      <c r="E49" s="100">
        <v>0</v>
      </c>
      <c r="F49" s="100">
        <v>0</v>
      </c>
      <c r="G49" s="100">
        <v>0</v>
      </c>
      <c r="H49" s="100">
        <v>0</v>
      </c>
      <c r="I49" s="100">
        <v>0</v>
      </c>
      <c r="J49" s="100">
        <v>0</v>
      </c>
      <c r="K49" s="100">
        <v>0</v>
      </c>
      <c r="L49" s="127">
        <v>8122</v>
      </c>
    </row>
    <row r="50" spans="1:12" ht="27.6">
      <c r="A50" s="98" t="s">
        <v>822</v>
      </c>
      <c r="B50" s="98" t="s">
        <v>893</v>
      </c>
      <c r="C50" s="99" t="s">
        <v>894</v>
      </c>
      <c r="D50" s="100">
        <v>16866</v>
      </c>
      <c r="E50" s="100">
        <v>19326</v>
      </c>
      <c r="F50" s="100">
        <v>18862</v>
      </c>
      <c r="G50" s="100">
        <v>18416</v>
      </c>
      <c r="H50" s="100">
        <v>17967</v>
      </c>
      <c r="I50" s="100">
        <v>17531</v>
      </c>
      <c r="J50" s="100">
        <v>17071</v>
      </c>
      <c r="K50" s="100">
        <v>117140</v>
      </c>
      <c r="L50" s="127">
        <v>243179</v>
      </c>
    </row>
    <row r="51" spans="1:12" ht="41.4">
      <c r="A51" s="98" t="s">
        <v>822</v>
      </c>
      <c r="B51" s="98" t="s">
        <v>895</v>
      </c>
      <c r="C51" s="99" t="s">
        <v>896</v>
      </c>
      <c r="D51" s="100">
        <v>2972</v>
      </c>
      <c r="E51" s="100">
        <v>2974</v>
      </c>
      <c r="F51" s="100">
        <v>1456</v>
      </c>
      <c r="G51" s="100">
        <v>0</v>
      </c>
      <c r="H51" s="100">
        <v>0</v>
      </c>
      <c r="I51" s="100">
        <v>0</v>
      </c>
      <c r="J51" s="100">
        <v>0</v>
      </c>
      <c r="K51" s="100">
        <v>0</v>
      </c>
      <c r="L51" s="127">
        <v>7402</v>
      </c>
    </row>
    <row r="52" spans="1:12" ht="41.4">
      <c r="A52" s="98" t="s">
        <v>822</v>
      </c>
      <c r="B52" s="98" t="s">
        <v>897</v>
      </c>
      <c r="C52" s="99" t="s">
        <v>898</v>
      </c>
      <c r="D52" s="100">
        <v>20557</v>
      </c>
      <c r="E52" s="100">
        <v>23658</v>
      </c>
      <c r="F52" s="100">
        <v>23101</v>
      </c>
      <c r="G52" s="100">
        <v>22567</v>
      </c>
      <c r="H52" s="100">
        <v>22031</v>
      </c>
      <c r="I52" s="100">
        <v>21510</v>
      </c>
      <c r="J52" s="100">
        <v>20958</v>
      </c>
      <c r="K52" s="100">
        <v>154245</v>
      </c>
      <c r="L52" s="127">
        <v>308627</v>
      </c>
    </row>
    <row r="53" spans="1:12" ht="51.6" customHeight="1">
      <c r="A53" s="98" t="s">
        <v>822</v>
      </c>
      <c r="B53" s="98" t="s">
        <v>899</v>
      </c>
      <c r="C53" s="99" t="s">
        <v>900</v>
      </c>
      <c r="D53" s="100">
        <v>1980</v>
      </c>
      <c r="E53" s="100">
        <v>2040</v>
      </c>
      <c r="F53" s="100">
        <v>1992</v>
      </c>
      <c r="G53" s="100">
        <v>1946</v>
      </c>
      <c r="H53" s="100">
        <v>1900</v>
      </c>
      <c r="I53" s="100">
        <v>1855</v>
      </c>
      <c r="J53" s="100">
        <v>1807</v>
      </c>
      <c r="K53" s="100">
        <v>13299</v>
      </c>
      <c r="L53" s="127">
        <v>26819</v>
      </c>
    </row>
    <row r="54" spans="1:12" ht="69">
      <c r="A54" s="98" t="s">
        <v>822</v>
      </c>
      <c r="B54" s="98" t="s">
        <v>901</v>
      </c>
      <c r="C54" s="99" t="s">
        <v>902</v>
      </c>
      <c r="D54" s="100">
        <v>33403</v>
      </c>
      <c r="E54" s="100">
        <v>37250</v>
      </c>
      <c r="F54" s="100">
        <v>36206</v>
      </c>
      <c r="G54" s="100">
        <v>35206</v>
      </c>
      <c r="H54" s="100">
        <v>34206</v>
      </c>
      <c r="I54" s="100">
        <v>33236</v>
      </c>
      <c r="J54" s="100">
        <v>32201</v>
      </c>
      <c r="K54" s="100">
        <v>237330</v>
      </c>
      <c r="L54" s="127">
        <v>479038</v>
      </c>
    </row>
    <row r="55" spans="1:12" ht="55.2">
      <c r="A55" s="98" t="s">
        <v>822</v>
      </c>
      <c r="B55" s="98" t="s">
        <v>903</v>
      </c>
      <c r="C55" s="99" t="s">
        <v>902</v>
      </c>
      <c r="D55" s="100">
        <v>12107</v>
      </c>
      <c r="E55" s="100">
        <v>13648</v>
      </c>
      <c r="F55" s="100">
        <v>13295</v>
      </c>
      <c r="G55" s="100">
        <v>12957</v>
      </c>
      <c r="H55" s="100">
        <v>12618</v>
      </c>
      <c r="I55" s="100">
        <v>12290</v>
      </c>
      <c r="J55" s="100">
        <v>11940</v>
      </c>
      <c r="K55" s="100">
        <v>92070</v>
      </c>
      <c r="L55" s="127">
        <v>180925</v>
      </c>
    </row>
    <row r="56" spans="1:12" ht="27.6">
      <c r="A56" s="98" t="s">
        <v>822</v>
      </c>
      <c r="B56" s="98" t="s">
        <v>904</v>
      </c>
      <c r="C56" s="99" t="s">
        <v>905</v>
      </c>
      <c r="D56" s="100">
        <v>19665</v>
      </c>
      <c r="E56" s="100">
        <v>20631</v>
      </c>
      <c r="F56" s="100">
        <v>20154</v>
      </c>
      <c r="G56" s="100">
        <v>19595</v>
      </c>
      <c r="H56" s="100">
        <v>19034</v>
      </c>
      <c r="I56" s="100">
        <v>18485</v>
      </c>
      <c r="J56" s="100">
        <v>17913</v>
      </c>
      <c r="K56" s="100">
        <v>98560</v>
      </c>
      <c r="L56" s="127">
        <v>234037</v>
      </c>
    </row>
    <row r="57" spans="1:12" ht="27.6">
      <c r="A57" s="98" t="s">
        <v>822</v>
      </c>
      <c r="B57" s="98" t="s">
        <v>906</v>
      </c>
      <c r="C57" s="99" t="s">
        <v>907</v>
      </c>
      <c r="D57" s="100">
        <v>11564</v>
      </c>
      <c r="E57" s="100">
        <v>13293</v>
      </c>
      <c r="F57" s="100">
        <v>12938</v>
      </c>
      <c r="G57" s="100">
        <v>12594</v>
      </c>
      <c r="H57" s="100">
        <v>12250</v>
      </c>
      <c r="I57" s="100">
        <v>11912</v>
      </c>
      <c r="J57" s="100">
        <v>11560</v>
      </c>
      <c r="K57" s="100">
        <v>66773</v>
      </c>
      <c r="L57" s="127">
        <v>152884</v>
      </c>
    </row>
    <row r="58" spans="1:12" ht="27.6">
      <c r="A58" s="98" t="s">
        <v>822</v>
      </c>
      <c r="B58" s="98" t="s">
        <v>908</v>
      </c>
      <c r="C58" s="99" t="s">
        <v>909</v>
      </c>
      <c r="D58" s="100">
        <v>10519</v>
      </c>
      <c r="E58" s="100">
        <v>11634</v>
      </c>
      <c r="F58" s="100">
        <v>11327</v>
      </c>
      <c r="G58" s="100">
        <v>11029</v>
      </c>
      <c r="H58" s="100">
        <v>10730</v>
      </c>
      <c r="I58" s="100">
        <v>10435</v>
      </c>
      <c r="J58" s="100">
        <v>10131</v>
      </c>
      <c r="K58" s="100">
        <v>33116</v>
      </c>
      <c r="L58" s="127">
        <v>108921</v>
      </c>
    </row>
    <row r="59" spans="1:12" ht="33" customHeight="1">
      <c r="A59" s="98" t="s">
        <v>822</v>
      </c>
      <c r="B59" s="98" t="s">
        <v>910</v>
      </c>
      <c r="C59" s="99" t="s">
        <v>911</v>
      </c>
      <c r="D59" s="100">
        <v>4666</v>
      </c>
      <c r="E59" s="100">
        <v>4869</v>
      </c>
      <c r="F59" s="100">
        <v>4743</v>
      </c>
      <c r="G59" s="100">
        <v>4620</v>
      </c>
      <c r="H59" s="100">
        <v>4495</v>
      </c>
      <c r="I59" s="100">
        <v>298</v>
      </c>
      <c r="J59" s="100">
        <v>0</v>
      </c>
      <c r="K59" s="100">
        <v>0</v>
      </c>
      <c r="L59" s="127">
        <v>23691</v>
      </c>
    </row>
    <row r="60" spans="1:12" ht="27.6">
      <c r="A60" s="98" t="s">
        <v>822</v>
      </c>
      <c r="B60" s="98" t="s">
        <v>912</v>
      </c>
      <c r="C60" s="99" t="s">
        <v>913</v>
      </c>
      <c r="D60" s="100">
        <v>9207</v>
      </c>
      <c r="E60" s="100">
        <v>8324</v>
      </c>
      <c r="F60" s="100">
        <v>20</v>
      </c>
      <c r="G60" s="100">
        <v>0</v>
      </c>
      <c r="H60" s="100">
        <v>0</v>
      </c>
      <c r="I60" s="100">
        <v>0</v>
      </c>
      <c r="J60" s="100">
        <v>0</v>
      </c>
      <c r="K60" s="100">
        <v>0</v>
      </c>
      <c r="L60" s="127">
        <v>17551</v>
      </c>
    </row>
    <row r="61" spans="1:12" ht="41.4">
      <c r="A61" s="98" t="s">
        <v>822</v>
      </c>
      <c r="B61" s="98" t="s">
        <v>914</v>
      </c>
      <c r="C61" s="99" t="s">
        <v>913</v>
      </c>
      <c r="D61" s="100">
        <v>1183</v>
      </c>
      <c r="E61" s="100">
        <v>1170</v>
      </c>
      <c r="F61" s="100">
        <v>1135</v>
      </c>
      <c r="G61" s="100">
        <v>1099</v>
      </c>
      <c r="H61" s="100">
        <v>1070</v>
      </c>
      <c r="I61" s="100">
        <v>0</v>
      </c>
      <c r="J61" s="100">
        <v>0</v>
      </c>
      <c r="K61" s="100">
        <v>0</v>
      </c>
      <c r="L61" s="127">
        <v>5657</v>
      </c>
    </row>
    <row r="62" spans="1:12" ht="41.4">
      <c r="A62" s="98" t="s">
        <v>822</v>
      </c>
      <c r="B62" s="98" t="s">
        <v>915</v>
      </c>
      <c r="C62" s="99" t="s">
        <v>913</v>
      </c>
      <c r="D62" s="100">
        <v>2651</v>
      </c>
      <c r="E62" s="100">
        <v>2620</v>
      </c>
      <c r="F62" s="100">
        <v>2542</v>
      </c>
      <c r="G62" s="100">
        <v>2461</v>
      </c>
      <c r="H62" s="100">
        <v>5</v>
      </c>
      <c r="I62" s="100">
        <v>0</v>
      </c>
      <c r="J62" s="100">
        <v>0</v>
      </c>
      <c r="K62" s="100">
        <v>0</v>
      </c>
      <c r="L62" s="127">
        <v>10279</v>
      </c>
    </row>
    <row r="63" spans="1:12" ht="55.2">
      <c r="A63" s="98" t="s">
        <v>822</v>
      </c>
      <c r="B63" s="98" t="s">
        <v>916</v>
      </c>
      <c r="C63" s="99" t="s">
        <v>917</v>
      </c>
      <c r="D63" s="100">
        <v>17851</v>
      </c>
      <c r="E63" s="100">
        <v>20903</v>
      </c>
      <c r="F63" s="100">
        <v>20352</v>
      </c>
      <c r="G63" s="100">
        <v>19819</v>
      </c>
      <c r="H63" s="100">
        <v>19286</v>
      </c>
      <c r="I63" s="100">
        <v>18763</v>
      </c>
      <c r="J63" s="100">
        <v>18217</v>
      </c>
      <c r="K63" s="100">
        <v>105425</v>
      </c>
      <c r="L63" s="127">
        <v>240616</v>
      </c>
    </row>
    <row r="64" spans="1:12" ht="55.2">
      <c r="A64" s="98" t="s">
        <v>822</v>
      </c>
      <c r="B64" s="98" t="s">
        <v>918</v>
      </c>
      <c r="C64" s="99" t="s">
        <v>917</v>
      </c>
      <c r="D64" s="100">
        <v>9130</v>
      </c>
      <c r="E64" s="100">
        <v>10712</v>
      </c>
      <c r="F64" s="100">
        <v>10429</v>
      </c>
      <c r="G64" s="100">
        <v>10157</v>
      </c>
      <c r="H64" s="100">
        <v>9883</v>
      </c>
      <c r="I64" s="100">
        <v>9615</v>
      </c>
      <c r="J64" s="100">
        <v>9336</v>
      </c>
      <c r="K64" s="100">
        <v>54025</v>
      </c>
      <c r="L64" s="127">
        <v>123287</v>
      </c>
    </row>
    <row r="65" spans="1:12" ht="55.2">
      <c r="A65" s="98" t="s">
        <v>822</v>
      </c>
      <c r="B65" s="98" t="s">
        <v>919</v>
      </c>
      <c r="C65" s="99" t="s">
        <v>917</v>
      </c>
      <c r="D65" s="100">
        <v>14336</v>
      </c>
      <c r="E65" s="100">
        <v>16079</v>
      </c>
      <c r="F65" s="100">
        <v>15614</v>
      </c>
      <c r="G65" s="100">
        <v>15161</v>
      </c>
      <c r="H65" s="100">
        <v>14706</v>
      </c>
      <c r="I65" s="100">
        <v>14256</v>
      </c>
      <c r="J65" s="100">
        <v>13796</v>
      </c>
      <c r="K65" s="100">
        <v>35039</v>
      </c>
      <c r="L65" s="127">
        <v>138987</v>
      </c>
    </row>
    <row r="66" spans="1:12" ht="55.2">
      <c r="A66" s="98" t="s">
        <v>822</v>
      </c>
      <c r="B66" s="98" t="s">
        <v>920</v>
      </c>
      <c r="C66" s="99" t="s">
        <v>917</v>
      </c>
      <c r="D66" s="100">
        <v>12050</v>
      </c>
      <c r="E66" s="100">
        <v>14138</v>
      </c>
      <c r="F66" s="100">
        <v>13765</v>
      </c>
      <c r="G66" s="100">
        <v>13405</v>
      </c>
      <c r="H66" s="100">
        <v>13044</v>
      </c>
      <c r="I66" s="100">
        <v>12691</v>
      </c>
      <c r="J66" s="100">
        <v>12322</v>
      </c>
      <c r="K66" s="100">
        <v>71306</v>
      </c>
      <c r="L66" s="127">
        <v>162721</v>
      </c>
    </row>
    <row r="67" spans="1:12" ht="55.2">
      <c r="A67" s="98" t="s">
        <v>822</v>
      </c>
      <c r="B67" s="98" t="s">
        <v>921</v>
      </c>
      <c r="C67" s="99" t="s">
        <v>922</v>
      </c>
      <c r="D67" s="100">
        <v>15471</v>
      </c>
      <c r="E67" s="100">
        <v>17838</v>
      </c>
      <c r="F67" s="100">
        <v>17361</v>
      </c>
      <c r="G67" s="100">
        <v>16900</v>
      </c>
      <c r="H67" s="100">
        <v>16438</v>
      </c>
      <c r="I67" s="100">
        <v>15985</v>
      </c>
      <c r="J67" s="100">
        <v>15512</v>
      </c>
      <c r="K67" s="100">
        <v>89602</v>
      </c>
      <c r="L67" s="127">
        <v>205107</v>
      </c>
    </row>
    <row r="68" spans="1:12" ht="27.6">
      <c r="A68" s="98" t="s">
        <v>822</v>
      </c>
      <c r="B68" s="98" t="s">
        <v>923</v>
      </c>
      <c r="C68" s="99" t="s">
        <v>924</v>
      </c>
      <c r="D68" s="100">
        <v>333728</v>
      </c>
      <c r="E68" s="100">
        <v>358597</v>
      </c>
      <c r="F68" s="100">
        <v>348630</v>
      </c>
      <c r="G68" s="100">
        <v>339220</v>
      </c>
      <c r="H68" s="100">
        <v>330612</v>
      </c>
      <c r="I68" s="100">
        <v>323386</v>
      </c>
      <c r="J68" s="100">
        <v>316989</v>
      </c>
      <c r="K68" s="100">
        <v>339710</v>
      </c>
      <c r="L68" s="127">
        <v>2690872</v>
      </c>
    </row>
    <row r="69" spans="1:12" ht="27.6">
      <c r="A69" s="98" t="s">
        <v>822</v>
      </c>
      <c r="B69" s="98" t="s">
        <v>925</v>
      </c>
      <c r="C69" s="99" t="s">
        <v>926</v>
      </c>
      <c r="D69" s="100">
        <v>3877</v>
      </c>
      <c r="E69" s="100">
        <v>0</v>
      </c>
      <c r="F69" s="100">
        <v>0</v>
      </c>
      <c r="G69" s="100">
        <v>0</v>
      </c>
      <c r="H69" s="100">
        <v>0</v>
      </c>
      <c r="I69" s="100">
        <v>0</v>
      </c>
      <c r="J69" s="100">
        <v>0</v>
      </c>
      <c r="K69" s="100">
        <v>0</v>
      </c>
      <c r="L69" s="127">
        <v>3877</v>
      </c>
    </row>
    <row r="70" spans="1:12" ht="36.75" customHeight="1">
      <c r="A70" s="98" t="s">
        <v>822</v>
      </c>
      <c r="B70" s="98" t="s">
        <v>927</v>
      </c>
      <c r="C70" s="99" t="s">
        <v>928</v>
      </c>
      <c r="D70" s="100">
        <v>4508</v>
      </c>
      <c r="E70" s="100">
        <v>1067</v>
      </c>
      <c r="F70" s="100">
        <v>0</v>
      </c>
      <c r="G70" s="100">
        <v>0</v>
      </c>
      <c r="H70" s="100">
        <v>0</v>
      </c>
      <c r="I70" s="100">
        <v>0</v>
      </c>
      <c r="J70" s="100">
        <v>0</v>
      </c>
      <c r="K70" s="100">
        <v>0</v>
      </c>
      <c r="L70" s="127">
        <v>5575</v>
      </c>
    </row>
    <row r="71" spans="1:12" ht="37.5" customHeight="1">
      <c r="A71" s="98" t="s">
        <v>822</v>
      </c>
      <c r="B71" s="98" t="s">
        <v>929</v>
      </c>
      <c r="C71" s="99" t="s">
        <v>930</v>
      </c>
      <c r="D71" s="100">
        <v>882</v>
      </c>
      <c r="E71" s="100">
        <v>0</v>
      </c>
      <c r="F71" s="100">
        <v>0</v>
      </c>
      <c r="G71" s="100">
        <v>0</v>
      </c>
      <c r="H71" s="100">
        <v>0</v>
      </c>
      <c r="I71" s="100">
        <v>0</v>
      </c>
      <c r="J71" s="100">
        <v>0</v>
      </c>
      <c r="K71" s="100">
        <v>0</v>
      </c>
      <c r="L71" s="127">
        <v>882</v>
      </c>
    </row>
    <row r="72" spans="1:12" ht="41.4">
      <c r="A72" s="98" t="s">
        <v>822</v>
      </c>
      <c r="B72" s="98" t="s">
        <v>931</v>
      </c>
      <c r="C72" s="99" t="s">
        <v>930</v>
      </c>
      <c r="D72" s="100">
        <v>5063</v>
      </c>
      <c r="E72" s="100">
        <v>0</v>
      </c>
      <c r="F72" s="100">
        <v>0</v>
      </c>
      <c r="G72" s="100">
        <v>0</v>
      </c>
      <c r="H72" s="100">
        <v>0</v>
      </c>
      <c r="I72" s="100">
        <v>0</v>
      </c>
      <c r="J72" s="100">
        <v>0</v>
      </c>
      <c r="K72" s="100">
        <v>0</v>
      </c>
      <c r="L72" s="127">
        <v>5063</v>
      </c>
    </row>
    <row r="73" spans="1:12" ht="54" customHeight="1">
      <c r="A73" s="98" t="s">
        <v>822</v>
      </c>
      <c r="B73" s="98" t="s">
        <v>932</v>
      </c>
      <c r="C73" s="99" t="s">
        <v>933</v>
      </c>
      <c r="D73" s="100">
        <v>3939</v>
      </c>
      <c r="E73" s="100">
        <v>4449</v>
      </c>
      <c r="F73" s="100">
        <v>4342</v>
      </c>
      <c r="G73" s="100">
        <v>4240</v>
      </c>
      <c r="H73" s="100">
        <v>4136</v>
      </c>
      <c r="I73" s="100">
        <v>4036</v>
      </c>
      <c r="J73" s="100">
        <v>3930</v>
      </c>
      <c r="K73" s="100">
        <v>26965</v>
      </c>
      <c r="L73" s="127">
        <v>56037</v>
      </c>
    </row>
    <row r="74" spans="1:12" ht="55.8" customHeight="1">
      <c r="A74" s="98" t="s">
        <v>822</v>
      </c>
      <c r="B74" s="98" t="s">
        <v>934</v>
      </c>
      <c r="C74" s="99" t="s">
        <v>935</v>
      </c>
      <c r="D74" s="100">
        <v>38079</v>
      </c>
      <c r="E74" s="100">
        <v>43634</v>
      </c>
      <c r="F74" s="100">
        <v>42586</v>
      </c>
      <c r="G74" s="100">
        <v>41578</v>
      </c>
      <c r="H74" s="100">
        <v>40566</v>
      </c>
      <c r="I74" s="100">
        <v>39580</v>
      </c>
      <c r="J74" s="100">
        <v>38542</v>
      </c>
      <c r="K74" s="100">
        <v>264469</v>
      </c>
      <c r="L74" s="127">
        <v>549034</v>
      </c>
    </row>
    <row r="75" spans="1:12" ht="55.2">
      <c r="A75" s="98" t="s">
        <v>822</v>
      </c>
      <c r="B75" s="98" t="s">
        <v>936</v>
      </c>
      <c r="C75" s="99" t="s">
        <v>937</v>
      </c>
      <c r="D75" s="100">
        <v>3504</v>
      </c>
      <c r="E75" s="100">
        <v>0</v>
      </c>
      <c r="F75" s="100">
        <v>0</v>
      </c>
      <c r="G75" s="100">
        <v>0</v>
      </c>
      <c r="H75" s="100">
        <v>0</v>
      </c>
      <c r="I75" s="100">
        <v>0</v>
      </c>
      <c r="J75" s="100">
        <v>0</v>
      </c>
      <c r="K75" s="100">
        <v>0</v>
      </c>
      <c r="L75" s="127">
        <v>3504</v>
      </c>
    </row>
    <row r="76" spans="1:12" ht="82.8">
      <c r="A76" s="98" t="s">
        <v>822</v>
      </c>
      <c r="B76" s="98" t="s">
        <v>938</v>
      </c>
      <c r="C76" s="99" t="s">
        <v>887</v>
      </c>
      <c r="D76" s="100">
        <v>12309</v>
      </c>
      <c r="E76" s="100">
        <v>15562</v>
      </c>
      <c r="F76" s="100">
        <v>15236</v>
      </c>
      <c r="G76" s="100">
        <v>14934</v>
      </c>
      <c r="H76" s="100">
        <v>14631</v>
      </c>
      <c r="I76" s="100">
        <v>14347</v>
      </c>
      <c r="J76" s="100">
        <v>14024</v>
      </c>
      <c r="K76" s="100">
        <v>230140</v>
      </c>
      <c r="L76" s="127">
        <v>331183</v>
      </c>
    </row>
    <row r="77" spans="1:12" ht="55.2">
      <c r="A77" s="98" t="s">
        <v>822</v>
      </c>
      <c r="B77" s="98" t="s">
        <v>939</v>
      </c>
      <c r="C77" s="99" t="s">
        <v>887</v>
      </c>
      <c r="D77" s="100">
        <v>3106</v>
      </c>
      <c r="E77" s="100">
        <v>3928</v>
      </c>
      <c r="F77" s="100">
        <v>3845</v>
      </c>
      <c r="G77" s="100">
        <v>3769</v>
      </c>
      <c r="H77" s="100">
        <v>3693</v>
      </c>
      <c r="I77" s="100">
        <v>3621</v>
      </c>
      <c r="J77" s="100">
        <v>3540</v>
      </c>
      <c r="K77" s="100">
        <v>58080</v>
      </c>
      <c r="L77" s="127">
        <v>83582</v>
      </c>
    </row>
    <row r="78" spans="1:12" ht="82.8">
      <c r="A78" s="98" t="s">
        <v>822</v>
      </c>
      <c r="B78" s="98" t="s">
        <v>940</v>
      </c>
      <c r="C78" s="99" t="s">
        <v>941</v>
      </c>
      <c r="D78" s="100">
        <v>2394</v>
      </c>
      <c r="E78" s="100">
        <v>2382</v>
      </c>
      <c r="F78" s="100">
        <v>2160</v>
      </c>
      <c r="G78" s="100">
        <v>4</v>
      </c>
      <c r="H78" s="100">
        <v>0</v>
      </c>
      <c r="I78" s="100">
        <v>0</v>
      </c>
      <c r="J78" s="100">
        <v>0</v>
      </c>
      <c r="K78" s="100">
        <v>0</v>
      </c>
      <c r="L78" s="127">
        <v>6940</v>
      </c>
    </row>
    <row r="79" spans="1:12" ht="82.8">
      <c r="A79" s="98" t="s">
        <v>822</v>
      </c>
      <c r="B79" s="98" t="s">
        <v>942</v>
      </c>
      <c r="C79" s="99" t="s">
        <v>943</v>
      </c>
      <c r="D79" s="100">
        <v>14436</v>
      </c>
      <c r="E79" s="100">
        <v>19948</v>
      </c>
      <c r="F79" s="100">
        <v>19198</v>
      </c>
      <c r="G79" s="100">
        <v>18484</v>
      </c>
      <c r="H79" s="100">
        <v>17768</v>
      </c>
      <c r="I79" s="100">
        <v>17089</v>
      </c>
      <c r="J79" s="100">
        <v>16335</v>
      </c>
      <c r="K79" s="100">
        <v>407615</v>
      </c>
      <c r="L79" s="127">
        <v>530873</v>
      </c>
    </row>
    <row r="80" spans="1:12" ht="82.8">
      <c r="A80" s="98" t="s">
        <v>822</v>
      </c>
      <c r="B80" s="98" t="s">
        <v>944</v>
      </c>
      <c r="C80" s="99" t="s">
        <v>945</v>
      </c>
      <c r="D80" s="100">
        <v>5170</v>
      </c>
      <c r="E80" s="100">
        <v>7025</v>
      </c>
      <c r="F80" s="100">
        <v>6659</v>
      </c>
      <c r="G80" s="100">
        <v>6302</v>
      </c>
      <c r="H80" s="100">
        <v>5944</v>
      </c>
      <c r="I80" s="100">
        <v>5596</v>
      </c>
      <c r="J80" s="100">
        <v>5228</v>
      </c>
      <c r="K80" s="100">
        <v>115020</v>
      </c>
      <c r="L80" s="127">
        <v>156944</v>
      </c>
    </row>
    <row r="81" spans="1:12" ht="69">
      <c r="A81" s="98" t="s">
        <v>822</v>
      </c>
      <c r="B81" s="98" t="s">
        <v>946</v>
      </c>
      <c r="C81" s="99" t="s">
        <v>947</v>
      </c>
      <c r="D81" s="100">
        <v>16104</v>
      </c>
      <c r="E81" s="100">
        <v>24588</v>
      </c>
      <c r="F81" s="100">
        <v>23563</v>
      </c>
      <c r="G81" s="100">
        <v>22578</v>
      </c>
      <c r="H81" s="100">
        <v>21590</v>
      </c>
      <c r="I81" s="100">
        <v>20652</v>
      </c>
      <c r="J81" s="100">
        <v>19632</v>
      </c>
      <c r="K81" s="100">
        <v>506701</v>
      </c>
      <c r="L81" s="127">
        <v>655408</v>
      </c>
    </row>
    <row r="82" spans="1:12" ht="82.8">
      <c r="A82" s="98" t="s">
        <v>822</v>
      </c>
      <c r="B82" s="98" t="s">
        <v>948</v>
      </c>
      <c r="C82" s="99" t="s">
        <v>947</v>
      </c>
      <c r="D82" s="100">
        <v>37540</v>
      </c>
      <c r="E82" s="100">
        <v>56411</v>
      </c>
      <c r="F82" s="100">
        <v>54622</v>
      </c>
      <c r="G82" s="100">
        <v>52941</v>
      </c>
      <c r="H82" s="100">
        <v>51256</v>
      </c>
      <c r="I82" s="100">
        <v>49680</v>
      </c>
      <c r="J82" s="100">
        <v>47883</v>
      </c>
      <c r="K82" s="100">
        <v>1372349</v>
      </c>
      <c r="L82" s="127">
        <v>1722682</v>
      </c>
    </row>
    <row r="83" spans="1:12" ht="84.6" customHeight="1">
      <c r="A83" s="98" t="s">
        <v>822</v>
      </c>
      <c r="B83" s="98" t="s">
        <v>949</v>
      </c>
      <c r="C83" s="99" t="s">
        <v>947</v>
      </c>
      <c r="D83" s="100">
        <v>2907</v>
      </c>
      <c r="E83" s="100">
        <v>4670</v>
      </c>
      <c r="F83" s="100">
        <v>4498</v>
      </c>
      <c r="G83" s="100">
        <v>4334</v>
      </c>
      <c r="H83" s="100">
        <v>4169</v>
      </c>
      <c r="I83" s="100">
        <v>4012</v>
      </c>
      <c r="J83" s="100">
        <v>3839</v>
      </c>
      <c r="K83" s="100">
        <v>104327</v>
      </c>
      <c r="L83" s="127">
        <v>132756</v>
      </c>
    </row>
    <row r="84" spans="1:12" ht="69">
      <c r="A84" s="98" t="s">
        <v>822</v>
      </c>
      <c r="B84" s="98" t="s">
        <v>950</v>
      </c>
      <c r="C84" s="99" t="s">
        <v>951</v>
      </c>
      <c r="D84" s="100">
        <v>19219</v>
      </c>
      <c r="E84" s="100">
        <v>28070</v>
      </c>
      <c r="F84" s="100">
        <v>27024</v>
      </c>
      <c r="G84" s="100">
        <v>26038</v>
      </c>
      <c r="H84" s="100">
        <v>25049</v>
      </c>
      <c r="I84" s="100">
        <v>24113</v>
      </c>
      <c r="J84" s="100">
        <v>23070</v>
      </c>
      <c r="K84" s="100">
        <v>562416</v>
      </c>
      <c r="L84" s="127">
        <v>734999</v>
      </c>
    </row>
    <row r="85" spans="1:12" ht="69">
      <c r="A85" s="98" t="s">
        <v>822</v>
      </c>
      <c r="B85" s="98" t="s">
        <v>952</v>
      </c>
      <c r="C85" s="99" t="s">
        <v>951</v>
      </c>
      <c r="D85" s="100">
        <v>9231</v>
      </c>
      <c r="E85" s="100">
        <v>12466</v>
      </c>
      <c r="F85" s="100">
        <v>12057</v>
      </c>
      <c r="G85" s="100">
        <v>11676</v>
      </c>
      <c r="H85" s="100">
        <v>11294</v>
      </c>
      <c r="I85" s="100">
        <v>10936</v>
      </c>
      <c r="J85" s="100">
        <v>10528</v>
      </c>
      <c r="K85" s="100">
        <v>267327</v>
      </c>
      <c r="L85" s="127">
        <v>345515</v>
      </c>
    </row>
    <row r="86" spans="1:12" ht="84" customHeight="1">
      <c r="A86" s="98" t="s">
        <v>822</v>
      </c>
      <c r="B86" s="98" t="s">
        <v>949</v>
      </c>
      <c r="C86" s="99" t="s">
        <v>951</v>
      </c>
      <c r="D86" s="100">
        <v>8032</v>
      </c>
      <c r="E86" s="100">
        <v>9954</v>
      </c>
      <c r="F86" s="100">
        <v>8844</v>
      </c>
      <c r="G86" s="100">
        <v>7731</v>
      </c>
      <c r="H86" s="100">
        <v>66258</v>
      </c>
      <c r="I86" s="100">
        <v>0</v>
      </c>
      <c r="J86" s="100">
        <v>0</v>
      </c>
      <c r="K86" s="100">
        <v>0</v>
      </c>
      <c r="L86" s="127">
        <v>100819</v>
      </c>
    </row>
    <row r="87" spans="1:12" ht="82.8">
      <c r="A87" s="98" t="s">
        <v>822</v>
      </c>
      <c r="B87" s="98" t="s">
        <v>948</v>
      </c>
      <c r="C87" s="99" t="s">
        <v>953</v>
      </c>
      <c r="D87" s="100">
        <v>2914</v>
      </c>
      <c r="E87" s="100">
        <v>3610</v>
      </c>
      <c r="F87" s="100">
        <v>3476</v>
      </c>
      <c r="G87" s="100">
        <v>3380</v>
      </c>
      <c r="H87" s="100">
        <v>3283</v>
      </c>
      <c r="I87" s="100">
        <v>3193</v>
      </c>
      <c r="J87" s="100">
        <v>3090</v>
      </c>
      <c r="K87" s="100">
        <v>74297</v>
      </c>
      <c r="L87" s="127">
        <v>97243</v>
      </c>
    </row>
    <row r="88" spans="1:12" ht="55.2">
      <c r="A88" s="98" t="s">
        <v>822</v>
      </c>
      <c r="B88" s="98" t="s">
        <v>954</v>
      </c>
      <c r="C88" s="99" t="s">
        <v>955</v>
      </c>
      <c r="D88" s="100">
        <v>1617</v>
      </c>
      <c r="E88" s="100">
        <v>25133</v>
      </c>
      <c r="F88" s="100">
        <v>31760</v>
      </c>
      <c r="G88" s="100">
        <v>33243</v>
      </c>
      <c r="H88" s="100">
        <v>23010</v>
      </c>
      <c r="I88" s="100">
        <v>0</v>
      </c>
      <c r="J88" s="100">
        <v>0</v>
      </c>
      <c r="K88" s="100">
        <v>0</v>
      </c>
      <c r="L88" s="127">
        <v>114763</v>
      </c>
    </row>
    <row r="89" spans="1:12" ht="82.8">
      <c r="A89" s="98" t="s">
        <v>822</v>
      </c>
      <c r="B89" s="98" t="s">
        <v>956</v>
      </c>
      <c r="C89" s="99" t="s">
        <v>957</v>
      </c>
      <c r="D89" s="100">
        <v>5911</v>
      </c>
      <c r="E89" s="100">
        <v>20289</v>
      </c>
      <c r="F89" s="100">
        <v>23537</v>
      </c>
      <c r="G89" s="100">
        <v>22649</v>
      </c>
      <c r="H89" s="100">
        <v>21759</v>
      </c>
      <c r="I89" s="100">
        <v>20880</v>
      </c>
      <c r="J89" s="100">
        <v>19976</v>
      </c>
      <c r="K89" s="100">
        <v>215018</v>
      </c>
      <c r="L89" s="127">
        <v>350019</v>
      </c>
    </row>
    <row r="90" spans="1:12" ht="14.4">
      <c r="A90" s="98"/>
      <c r="B90" s="98"/>
      <c r="C90" s="99"/>
      <c r="D90" s="100">
        <v>0</v>
      </c>
      <c r="E90" s="100">
        <v>0</v>
      </c>
      <c r="F90" s="100">
        <v>0</v>
      </c>
      <c r="G90" s="100">
        <v>0</v>
      </c>
      <c r="H90" s="100">
        <v>0</v>
      </c>
      <c r="I90" s="100">
        <v>0</v>
      </c>
      <c r="J90" s="100">
        <v>0</v>
      </c>
      <c r="K90" s="100">
        <v>0</v>
      </c>
      <c r="L90" s="127">
        <v>0</v>
      </c>
    </row>
    <row r="91" spans="1:12" ht="21" customHeight="1">
      <c r="A91" s="101" t="s">
        <v>958</v>
      </c>
      <c r="B91" s="99" t="s">
        <v>959</v>
      </c>
      <c r="C91" s="99" t="s">
        <v>959</v>
      </c>
      <c r="D91" s="131">
        <v>1943221</v>
      </c>
      <c r="E91" s="131">
        <v>2163236</v>
      </c>
      <c r="F91" s="131">
        <v>2100716</v>
      </c>
      <c r="G91" s="131">
        <v>2028410</v>
      </c>
      <c r="H91" s="131">
        <v>2007789</v>
      </c>
      <c r="I91" s="131">
        <v>1857818</v>
      </c>
      <c r="J91" s="131">
        <v>1800980</v>
      </c>
      <c r="K91" s="131">
        <v>13368283</v>
      </c>
      <c r="L91" s="131">
        <v>27270453</v>
      </c>
    </row>
    <row r="92" spans="1:12" ht="21" customHeight="1">
      <c r="A92" s="101"/>
      <c r="B92" s="99"/>
      <c r="C92" s="99"/>
      <c r="D92" s="131"/>
      <c r="E92" s="131"/>
      <c r="F92" s="131"/>
      <c r="G92" s="131"/>
      <c r="H92" s="131"/>
      <c r="I92" s="131"/>
      <c r="J92" s="131"/>
      <c r="K92" s="131"/>
      <c r="L92" s="131"/>
    </row>
    <row r="93" spans="1:12" ht="27.6">
      <c r="A93" s="102" t="s">
        <v>960</v>
      </c>
      <c r="B93" s="103"/>
      <c r="C93" s="103"/>
      <c r="D93" s="131">
        <v>1943221</v>
      </c>
      <c r="E93" s="131">
        <v>2163236</v>
      </c>
      <c r="F93" s="131">
        <v>2100716</v>
      </c>
      <c r="G93" s="131">
        <v>2028410</v>
      </c>
      <c r="H93" s="131">
        <v>2007789</v>
      </c>
      <c r="I93" s="131">
        <v>1857818</v>
      </c>
      <c r="J93" s="131">
        <v>1800980</v>
      </c>
      <c r="K93" s="131">
        <v>13368283</v>
      </c>
      <c r="L93" s="131">
        <v>27270453</v>
      </c>
    </row>
    <row r="94" spans="1:12" ht="14.4">
      <c r="A94" s="102"/>
      <c r="B94" s="102"/>
      <c r="C94" s="102"/>
      <c r="D94" s="132"/>
      <c r="E94" s="132"/>
      <c r="F94" s="132"/>
      <c r="G94" s="132"/>
      <c r="H94" s="132"/>
      <c r="I94" s="132"/>
      <c r="J94" s="132"/>
      <c r="K94" s="132"/>
      <c r="L94" s="133"/>
    </row>
    <row r="95" spans="1:12" ht="25.2" customHeight="1">
      <c r="A95" s="219" t="s">
        <v>961</v>
      </c>
      <c r="B95" s="219"/>
      <c r="C95" s="219"/>
      <c r="D95" s="105">
        <f>D93*100/L97</f>
        <v>9.9578379897970155</v>
      </c>
      <c r="E95" s="105">
        <f>E93*100/L97</f>
        <v>11.085282436581602</v>
      </c>
      <c r="F95" s="105">
        <f>F93*100/L97</f>
        <v>10.764905067706879</v>
      </c>
      <c r="G95" s="105">
        <f>G93*100/L97</f>
        <v>10.394380339078348</v>
      </c>
      <c r="H95" s="105">
        <f>H93*100/L97</f>
        <v>10.288710125969491</v>
      </c>
      <c r="I95" s="105">
        <f>I93*100/L97</f>
        <v>9.5201990193234387</v>
      </c>
      <c r="J95" s="105">
        <f>J93*100/L97</f>
        <v>9.2289384804222632</v>
      </c>
      <c r="K95" s="104" t="s">
        <v>959</v>
      </c>
      <c r="L95" s="128" t="s">
        <v>959</v>
      </c>
    </row>
    <row r="96" spans="1:12" ht="25.2" customHeight="1">
      <c r="A96" s="106"/>
      <c r="B96" s="107"/>
      <c r="C96" s="107"/>
      <c r="D96" s="108"/>
      <c r="E96" s="108"/>
      <c r="F96" s="108"/>
      <c r="G96" s="108"/>
      <c r="H96" s="108"/>
      <c r="I96" s="108"/>
      <c r="J96" s="108"/>
      <c r="K96" s="108"/>
      <c r="L96" s="129"/>
    </row>
    <row r="97" spans="1:12" ht="25.95" customHeight="1">
      <c r="A97" s="220"/>
      <c r="B97" s="220"/>
      <c r="C97" s="220"/>
      <c r="D97" s="109"/>
      <c r="E97" s="109"/>
      <c r="F97" s="109"/>
      <c r="G97" s="109"/>
      <c r="H97" s="109"/>
      <c r="I97" s="109"/>
      <c r="J97" s="109"/>
      <c r="K97" s="109"/>
      <c r="L97" s="130">
        <v>19514487</v>
      </c>
    </row>
    <row r="98" spans="1:12" ht="15.6">
      <c r="A98" s="40"/>
      <c r="B98" s="41"/>
      <c r="C98" s="41"/>
      <c r="D98" s="42"/>
      <c r="E98" s="42"/>
      <c r="F98" s="42"/>
      <c r="G98" s="42"/>
      <c r="H98" s="42"/>
      <c r="I98" s="42"/>
      <c r="J98" s="42"/>
      <c r="K98" s="42"/>
      <c r="L98" s="43"/>
    </row>
  </sheetData>
  <mergeCells count="9">
    <mergeCell ref="A2:L2"/>
    <mergeCell ref="A1:L1"/>
    <mergeCell ref="A6:L6"/>
    <mergeCell ref="A95:C95"/>
    <mergeCell ref="A97:C97"/>
    <mergeCell ref="A3:A4"/>
    <mergeCell ref="B3:B4"/>
    <mergeCell ref="C3:C4"/>
    <mergeCell ref="D3:L3"/>
  </mergeCells>
  <pageMargins left="0.7" right="0.7" top="0.75" bottom="0.75" header="0.3" footer="0.3"/>
  <pageSetup orientation="landscape"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B4CE7E34-7C0D-4301-82CC-3E737657F33C}">
  <dimension ref="A1:B37"/>
  <sheetViews>
    <sheetView workbookViewId="0" topLeftCell="A16">
      <selection pane="topLeft" activeCell="B39" sqref="B39"/>
    </sheetView>
  </sheetViews>
  <sheetFormatPr defaultColWidth="8.884285714285713" defaultRowHeight="15.6"/>
  <cols>
    <col min="1" max="1" width="63.857142857142854" style="14" bestFit="1" customWidth="1"/>
    <col min="2" max="2" width="20.285714285714285" style="14" customWidth="1"/>
    <col min="3" max="16384" width="8.857142857142858" style="14"/>
  </cols>
  <sheetData>
    <row r="1" spans="1:2" ht="15.6">
      <c r="A1" s="145" t="s">
        <v>983</v>
      </c>
      <c r="B1" s="145"/>
    </row>
    <row r="2" spans="1:2" ht="39.75" customHeight="1">
      <c r="A2" s="143" t="s">
        <v>974</v>
      </c>
      <c r="B2" s="143"/>
    </row>
    <row r="4" spans="1:2" ht="46.8">
      <c r="A4" s="144" t="s">
        <v>1</v>
      </c>
      <c r="B4" s="21" t="s">
        <v>135</v>
      </c>
    </row>
    <row r="5" spans="1:2" ht="15.6">
      <c r="A5" s="144"/>
      <c r="B5" s="22" t="s">
        <v>4</v>
      </c>
    </row>
    <row r="6" spans="1:2" ht="15.6">
      <c r="A6" s="146"/>
      <c r="B6" s="147"/>
    </row>
    <row r="7" spans="1:2" ht="23.25" customHeight="1">
      <c r="A7" s="4" t="s">
        <v>136</v>
      </c>
      <c r="B7" s="16">
        <v>117900</v>
      </c>
    </row>
    <row r="8" spans="1:2" ht="15.6">
      <c r="A8" s="4" t="s">
        <v>137</v>
      </c>
      <c r="B8" s="16">
        <v>15170</v>
      </c>
    </row>
    <row r="9" spans="1:2" ht="15.6">
      <c r="A9" s="4" t="s">
        <v>138</v>
      </c>
      <c r="B9" s="16">
        <v>4740</v>
      </c>
    </row>
    <row r="10" spans="1:2" ht="46.8">
      <c r="A10" s="4" t="s">
        <v>1009</v>
      </c>
      <c r="B10" s="16">
        <v>17453</v>
      </c>
    </row>
    <row r="11" spans="1:2" ht="15.6">
      <c r="A11" s="4" t="s">
        <v>140</v>
      </c>
      <c r="B11" s="16">
        <v>48687</v>
      </c>
    </row>
    <row r="12" spans="1:2" ht="15.6">
      <c r="A12" s="4" t="s">
        <v>141</v>
      </c>
      <c r="B12" s="16">
        <v>640</v>
      </c>
    </row>
    <row r="13" spans="1:2" ht="15.6">
      <c r="A13" s="4" t="s">
        <v>142</v>
      </c>
      <c r="B13" s="16">
        <v>7274</v>
      </c>
    </row>
    <row r="14" spans="1:2" ht="15.6">
      <c r="A14" s="4" t="s">
        <v>143</v>
      </c>
      <c r="B14" s="16">
        <v>25000</v>
      </c>
    </row>
    <row r="15" spans="1:2" ht="15.6">
      <c r="A15" s="4" t="s">
        <v>144</v>
      </c>
      <c r="B15" s="16">
        <v>31458</v>
      </c>
    </row>
    <row r="16" spans="1:2" ht="15.6">
      <c r="A16" s="4" t="s">
        <v>145</v>
      </c>
      <c r="B16" s="16">
        <v>14724</v>
      </c>
    </row>
    <row r="17" spans="1:2" ht="15.6">
      <c r="A17" s="4" t="s">
        <v>146</v>
      </c>
      <c r="B17" s="16">
        <v>297824</v>
      </c>
    </row>
    <row r="18" spans="1:2" ht="15.6">
      <c r="A18" s="4" t="s">
        <v>147</v>
      </c>
      <c r="B18" s="16">
        <v>2070384</v>
      </c>
    </row>
    <row r="19" spans="1:2" ht="15.6">
      <c r="A19" s="4" t="s">
        <v>148</v>
      </c>
      <c r="B19" s="16">
        <v>13191</v>
      </c>
    </row>
    <row r="20" spans="1:2" ht="15.6">
      <c r="A20" s="4" t="s">
        <v>149</v>
      </c>
      <c r="B20" s="16">
        <v>110328</v>
      </c>
    </row>
    <row r="21" spans="1:2" ht="15.6">
      <c r="A21" s="4" t="s">
        <v>150</v>
      </c>
      <c r="B21" s="16">
        <v>10199</v>
      </c>
    </row>
    <row r="22" spans="1:2" ht="15.6">
      <c r="A22" s="4" t="s">
        <v>151</v>
      </c>
      <c r="B22" s="16">
        <v>270961</v>
      </c>
    </row>
    <row r="23" spans="1:2" ht="15.6">
      <c r="A23" s="4" t="s">
        <v>152</v>
      </c>
      <c r="B23" s="16">
        <v>247908</v>
      </c>
    </row>
    <row r="24" spans="1:2" ht="15.6">
      <c r="A24" s="4" t="s">
        <v>153</v>
      </c>
      <c r="B24" s="16">
        <v>100612</v>
      </c>
    </row>
    <row r="25" spans="1:2" ht="15.6">
      <c r="A25" s="4" t="s">
        <v>154</v>
      </c>
      <c r="B25" s="16">
        <v>15504</v>
      </c>
    </row>
    <row r="26" spans="1:2" ht="15.6">
      <c r="A26" s="4" t="s">
        <v>155</v>
      </c>
      <c r="B26" s="16">
        <v>10971</v>
      </c>
    </row>
    <row r="27" spans="1:2" ht="15.6">
      <c r="A27" s="4" t="s">
        <v>156</v>
      </c>
      <c r="B27" s="16">
        <v>35032</v>
      </c>
    </row>
    <row r="28" spans="1:2" s="19" customFormat="1" ht="15.6">
      <c r="A28" s="17" t="s">
        <v>157</v>
      </c>
      <c r="B28" s="18">
        <v>6222</v>
      </c>
    </row>
    <row r="29" spans="1:2" ht="15.6">
      <c r="A29" s="4" t="s">
        <v>158</v>
      </c>
      <c r="B29" s="16">
        <v>820534</v>
      </c>
    </row>
    <row r="30" spans="1:2" ht="15.6">
      <c r="A30" s="4" t="s">
        <v>159</v>
      </c>
      <c r="B30" s="16">
        <v>5374</v>
      </c>
    </row>
    <row r="31" spans="1:2" ht="15.6">
      <c r="A31" s="4" t="s">
        <v>160</v>
      </c>
      <c r="B31" s="16">
        <v>380000</v>
      </c>
    </row>
    <row r="32" spans="1:2" ht="15.6">
      <c r="A32" s="4" t="s">
        <v>161</v>
      </c>
      <c r="B32" s="5">
        <v>43855</v>
      </c>
    </row>
    <row r="33" spans="1:2" ht="15.6">
      <c r="A33" s="17" t="s">
        <v>162</v>
      </c>
      <c r="B33" s="5">
        <v>7396</v>
      </c>
    </row>
    <row r="34" spans="1:2" ht="31.2">
      <c r="A34" s="17" t="s">
        <v>163</v>
      </c>
      <c r="B34" s="5">
        <v>22080</v>
      </c>
    </row>
    <row r="35" spans="1:2" ht="15.6">
      <c r="A35" s="223" t="s">
        <v>1000</v>
      </c>
      <c r="B35" s="136">
        <v>10000</v>
      </c>
    </row>
    <row r="36" spans="1:2" ht="15.6">
      <c r="A36" s="223" t="s">
        <v>1001</v>
      </c>
      <c r="B36" s="136">
        <v>2000</v>
      </c>
    </row>
    <row r="37" spans="2:2" ht="16.2">
      <c r="B37" s="20">
        <f>SUM(B7:B36)</f>
        <v>4763421</v>
      </c>
    </row>
  </sheetData>
  <mergeCells count="4">
    <mergeCell ref="A2:B2"/>
    <mergeCell ref="A4:A5"/>
    <mergeCell ref="A1:B1"/>
    <mergeCell ref="A6:B6"/>
  </mergeCells>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AEBB6703-64FF-452C-81F4-A6067EBA85F1}">
  <dimension ref="A1:C28"/>
  <sheetViews>
    <sheetView workbookViewId="0" topLeftCell="A19">
      <selection pane="topLeft" activeCell="A8" sqref="A8"/>
    </sheetView>
  </sheetViews>
  <sheetFormatPr defaultColWidth="8.884285714285713" defaultRowHeight="15.6"/>
  <cols>
    <col min="1" max="1" width="63.857142857142854" style="14" bestFit="1" customWidth="1"/>
    <col min="2" max="2" width="20.285714285714285" style="14" customWidth="1"/>
    <col min="3" max="16384" width="8.857142857142858" style="14"/>
  </cols>
  <sheetData>
    <row r="1" spans="1:3" ht="15.75" customHeight="1">
      <c r="A1" s="145" t="s">
        <v>973</v>
      </c>
      <c r="B1" s="145"/>
      <c r="C1" s="58"/>
    </row>
    <row r="2" spans="1:2" ht="84.75" customHeight="1">
      <c r="A2" s="148" t="s">
        <v>164</v>
      </c>
      <c r="B2" s="148"/>
    </row>
    <row r="4" spans="1:2" ht="46.8">
      <c r="A4" s="149" t="s">
        <v>1</v>
      </c>
      <c r="B4" s="59" t="s">
        <v>135</v>
      </c>
    </row>
    <row r="5" spans="1:2" ht="15.6">
      <c r="A5" s="149"/>
      <c r="B5" s="60" t="s">
        <v>4</v>
      </c>
    </row>
    <row r="6" spans="1:2" ht="24.75" customHeight="1">
      <c r="A6" s="61" t="s">
        <v>165</v>
      </c>
      <c r="B6" s="62">
        <v>59101</v>
      </c>
    </row>
    <row r="7" spans="1:2" ht="38.25" customHeight="1">
      <c r="A7" s="61" t="s">
        <v>166</v>
      </c>
      <c r="B7" s="62">
        <v>41778</v>
      </c>
    </row>
    <row r="8" spans="1:2" ht="41.25" customHeight="1">
      <c r="A8" s="61" t="s">
        <v>167</v>
      </c>
      <c r="B8" s="62">
        <v>12379</v>
      </c>
    </row>
    <row r="9" spans="1:2" ht="46.8">
      <c r="A9" s="61" t="s">
        <v>168</v>
      </c>
      <c r="B9" s="62">
        <v>2600</v>
      </c>
    </row>
    <row r="10" spans="1:2" ht="39.75" customHeight="1">
      <c r="A10" s="61" t="s">
        <v>169</v>
      </c>
      <c r="B10" s="62">
        <v>34591</v>
      </c>
    </row>
    <row r="11" spans="1:2" ht="36.75" customHeight="1">
      <c r="A11" s="61" t="s">
        <v>170</v>
      </c>
      <c r="B11" s="62">
        <v>38524</v>
      </c>
    </row>
    <row r="12" spans="1:2" ht="31.2">
      <c r="A12" s="61" t="s">
        <v>171</v>
      </c>
      <c r="B12" s="62">
        <v>49890</v>
      </c>
    </row>
    <row r="13" spans="1:2" ht="31.2">
      <c r="A13" s="61" t="s">
        <v>172</v>
      </c>
      <c r="B13" s="62">
        <v>30000</v>
      </c>
    </row>
    <row r="14" spans="1:2" ht="31.2">
      <c r="A14" s="61" t="s">
        <v>173</v>
      </c>
      <c r="B14" s="62">
        <v>180000</v>
      </c>
    </row>
    <row r="15" spans="1:2" ht="25.5" customHeight="1">
      <c r="A15" s="61" t="s">
        <v>174</v>
      </c>
      <c r="B15" s="62">
        <v>21600</v>
      </c>
    </row>
    <row r="16" spans="1:2" ht="35.25" customHeight="1">
      <c r="A16" s="61" t="s">
        <v>175</v>
      </c>
      <c r="B16" s="62">
        <v>23856</v>
      </c>
    </row>
    <row r="17" spans="1:2" ht="31.2">
      <c r="A17" s="61" t="s">
        <v>176</v>
      </c>
      <c r="B17" s="62">
        <v>78829</v>
      </c>
    </row>
    <row r="18" spans="1:2" ht="31.2">
      <c r="A18" s="61" t="s">
        <v>177</v>
      </c>
      <c r="B18" s="62">
        <v>6120</v>
      </c>
    </row>
    <row r="19" spans="1:2" ht="31.2">
      <c r="A19" s="61" t="s">
        <v>178</v>
      </c>
      <c r="B19" s="62">
        <v>10657</v>
      </c>
    </row>
    <row r="20" spans="1:2" ht="31.2">
      <c r="A20" s="61" t="s">
        <v>179</v>
      </c>
      <c r="B20" s="62">
        <v>32932</v>
      </c>
    </row>
    <row r="21" spans="1:2" ht="31.2">
      <c r="A21" s="61" t="s">
        <v>180</v>
      </c>
      <c r="B21" s="62">
        <v>10829</v>
      </c>
    </row>
    <row r="22" spans="1:2" ht="37.5" customHeight="1">
      <c r="A22" s="61" t="s">
        <v>181</v>
      </c>
      <c r="B22" s="62">
        <v>60608</v>
      </c>
    </row>
    <row r="23" spans="1:2" ht="35.25" customHeight="1">
      <c r="A23" s="63" t="s">
        <v>182</v>
      </c>
      <c r="B23" s="62">
        <v>4928</v>
      </c>
    </row>
    <row r="24" spans="1:2" ht="24.75" customHeight="1">
      <c r="A24" s="63" t="s">
        <v>183</v>
      </c>
      <c r="B24" s="62">
        <v>19377</v>
      </c>
    </row>
    <row r="25" spans="1:2" ht="52.5" customHeight="1">
      <c r="A25" s="63" t="s">
        <v>184</v>
      </c>
      <c r="B25" s="62">
        <v>499</v>
      </c>
    </row>
    <row r="26" spans="1:2" ht="36" customHeight="1">
      <c r="A26" s="61" t="s">
        <v>185</v>
      </c>
      <c r="B26" s="64">
        <v>402891</v>
      </c>
    </row>
    <row r="27" spans="1:2" ht="33.75" customHeight="1">
      <c r="A27" s="61" t="s">
        <v>186</v>
      </c>
      <c r="B27" s="64">
        <v>19676</v>
      </c>
    </row>
    <row r="28" spans="2:2" ht="16.2">
      <c r="B28" s="65">
        <f>SUM(B6:B27)</f>
        <v>1141665</v>
      </c>
    </row>
  </sheetData>
  <mergeCells count="3">
    <mergeCell ref="A1:B1"/>
    <mergeCell ref="A2:B2"/>
    <mergeCell ref="A4:A5"/>
  </mergeCells>
  <pageMargins left="0.7" right="0.7" top="0.75" bottom="0.75" header="0.3" footer="0.3"/>
  <pageSetup orientation="portrait" paperSize="9"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18900B2-BE72-40D3-9A60-3AC7EAD5718C}">
  <dimension ref="A1:B9"/>
  <sheetViews>
    <sheetView workbookViewId="0" topLeftCell="A1">
      <selection pane="topLeft" activeCell="F17" sqref="F17"/>
    </sheetView>
  </sheetViews>
  <sheetFormatPr defaultColWidth="8.884285714285713" defaultRowHeight="15.6"/>
  <cols>
    <col min="1" max="1" width="63.857142857142854" style="14" bestFit="1" customWidth="1"/>
    <col min="2" max="2" width="20.285714285714285" style="14" customWidth="1"/>
    <col min="3" max="16384" width="8.857142857142858" style="14"/>
  </cols>
  <sheetData>
    <row r="1" spans="1:2" ht="15.6">
      <c r="A1" s="54"/>
      <c r="B1" s="58" t="s">
        <v>982</v>
      </c>
    </row>
    <row r="2" spans="1:2" ht="15.6">
      <c r="A2" s="148" t="s">
        <v>187</v>
      </c>
      <c r="B2" s="148"/>
    </row>
    <row r="3" spans="1:2" ht="40.5" customHeight="1">
      <c r="A3" s="148"/>
      <c r="B3" s="148"/>
    </row>
    <row r="5" spans="1:2" ht="46.8">
      <c r="A5" s="149" t="s">
        <v>1</v>
      </c>
      <c r="B5" s="21" t="s">
        <v>135</v>
      </c>
    </row>
    <row r="6" spans="1:2" ht="15.6">
      <c r="A6" s="149"/>
      <c r="B6" s="22" t="s">
        <v>4</v>
      </c>
    </row>
    <row r="7" spans="1:2" ht="15.6">
      <c r="A7" s="66" t="s">
        <v>188</v>
      </c>
      <c r="B7" s="5">
        <v>145000</v>
      </c>
    </row>
    <row r="8" spans="1:2" ht="31.2">
      <c r="A8" s="66" t="s">
        <v>189</v>
      </c>
      <c r="B8" s="5">
        <v>142421</v>
      </c>
    </row>
    <row r="9" spans="2:2" ht="16.2">
      <c r="B9" s="65">
        <f>SUM(B7:B8)</f>
        <v>287421</v>
      </c>
    </row>
  </sheetData>
  <mergeCells count="2">
    <mergeCell ref="A5:A6"/>
    <mergeCell ref="A2:B3"/>
  </mergeCells>
  <pageMargins left="0.7" right="0.7" top="0.75" bottom="0.75" header="0.3" footer="0.3"/>
  <pageSetup orientation="portrait" paperSize="9"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DCD5149-60A0-4B7E-BE90-EE3B9A7B41F4}">
  <dimension ref="A1:D31"/>
  <sheetViews>
    <sheetView workbookViewId="0" topLeftCell="A7">
      <selection pane="topLeft" activeCell="P27" sqref="P27"/>
    </sheetView>
  </sheetViews>
  <sheetFormatPr defaultRowHeight="14.4"/>
  <cols>
    <col min="1" max="1" width="33.714285714285715" customWidth="1"/>
    <col min="2" max="2" width="12.285714285714286" customWidth="1"/>
    <col min="3" max="3" width="27" customWidth="1"/>
    <col min="4" max="4" width="4.571428571428571" customWidth="1"/>
  </cols>
  <sheetData>
    <row r="1" spans="1:3" ht="15.6">
      <c r="A1" s="152" t="s">
        <v>65</v>
      </c>
      <c r="B1" s="152"/>
      <c r="C1" s="152"/>
    </row>
    <row r="2" spans="1:4" ht="16.5" customHeight="1">
      <c r="A2" s="153" t="s">
        <v>975</v>
      </c>
      <c r="B2" s="153"/>
      <c r="C2" s="153"/>
      <c r="D2" s="67"/>
    </row>
    <row r="3" spans="1:4" ht="26.25" customHeight="1">
      <c r="A3" s="153"/>
      <c r="B3" s="153"/>
      <c r="C3" s="153"/>
      <c r="D3" s="67"/>
    </row>
    <row r="4" spans="1:4" ht="1.5" customHeight="1">
      <c r="A4" s="153"/>
      <c r="B4" s="153"/>
      <c r="C4" s="153"/>
      <c r="D4" s="67"/>
    </row>
    <row r="5" spans="1:3" ht="20.25" customHeight="1">
      <c r="A5" s="154" t="s">
        <v>66</v>
      </c>
      <c r="B5" s="154"/>
      <c r="C5" s="154"/>
    </row>
    <row r="6" spans="1:3" ht="15.6">
      <c r="A6" s="1"/>
      <c r="B6" s="1"/>
      <c r="C6" s="1"/>
    </row>
    <row r="7" spans="1:3" ht="15.6">
      <c r="A7" s="140" t="s">
        <v>1</v>
      </c>
      <c r="B7" s="140" t="s">
        <v>2</v>
      </c>
      <c r="C7" s="21" t="s">
        <v>3</v>
      </c>
    </row>
    <row r="8" spans="1:3" ht="28.5" customHeight="1">
      <c r="A8" s="141"/>
      <c r="B8" s="141"/>
      <c r="C8" s="22" t="s">
        <v>4</v>
      </c>
    </row>
    <row r="9" spans="1:3" ht="25.95" customHeight="1">
      <c r="A9" s="150" t="s">
        <v>67</v>
      </c>
      <c r="B9" s="151"/>
      <c r="C9" s="38">
        <v>29908974</v>
      </c>
    </row>
    <row r="10" spans="1:3" ht="15.6">
      <c r="A10" s="2" t="s">
        <v>68</v>
      </c>
      <c r="B10" s="26" t="s">
        <v>69</v>
      </c>
      <c r="C10" s="3">
        <v>2843409</v>
      </c>
    </row>
    <row r="11" spans="1:3" ht="15.6">
      <c r="A11" s="2"/>
      <c r="B11" s="26"/>
      <c r="C11" s="3"/>
    </row>
    <row r="12" spans="1:3" ht="15.6">
      <c r="A12" s="2" t="s">
        <v>993</v>
      </c>
      <c r="B12" s="124" t="s">
        <v>994</v>
      </c>
      <c r="C12" s="3">
        <v>2310119</v>
      </c>
    </row>
    <row r="13" spans="1:3" ht="15.6">
      <c r="A13" s="2" t="s">
        <v>996</v>
      </c>
      <c r="B13" s="124" t="s">
        <v>995</v>
      </c>
      <c r="C13" s="3">
        <v>69590</v>
      </c>
    </row>
    <row r="14" spans="1:3" ht="15.6">
      <c r="A14" s="2" t="s">
        <v>997</v>
      </c>
      <c r="B14" s="124" t="s">
        <v>267</v>
      </c>
      <c r="C14" s="3">
        <v>463700</v>
      </c>
    </row>
    <row r="15" spans="1:3" ht="15.6">
      <c r="A15" s="2"/>
      <c r="B15" s="124"/>
      <c r="C15" s="3"/>
    </row>
    <row r="16" spans="1:3" ht="15.6">
      <c r="A16" s="4" t="s">
        <v>70</v>
      </c>
      <c r="B16" s="15" t="s">
        <v>71</v>
      </c>
      <c r="C16" s="5">
        <v>2500</v>
      </c>
    </row>
    <row r="17" spans="1:3" ht="15.6">
      <c r="A17" s="61"/>
      <c r="B17" s="125"/>
      <c r="C17" s="62"/>
    </row>
    <row r="18" spans="1:3" ht="15.6">
      <c r="A18" s="4" t="s">
        <v>72</v>
      </c>
      <c r="B18" s="15" t="s">
        <v>73</v>
      </c>
      <c r="C18" s="5">
        <v>375550</v>
      </c>
    </row>
    <row r="19" spans="1:3" ht="15.6">
      <c r="A19" s="61"/>
      <c r="B19" s="125"/>
      <c r="C19" s="62"/>
    </row>
    <row r="20" spans="1:3" ht="15.6">
      <c r="A20" s="4" t="s">
        <v>74</v>
      </c>
      <c r="B20" s="15" t="s">
        <v>75</v>
      </c>
      <c r="C20" s="5">
        <v>718963</v>
      </c>
    </row>
    <row r="21" spans="1:3" ht="15.6">
      <c r="A21" s="61"/>
      <c r="B21" s="125"/>
      <c r="C21" s="62"/>
    </row>
    <row r="22" spans="1:3" ht="31.2">
      <c r="A22" s="4" t="s">
        <v>76</v>
      </c>
      <c r="B22" s="15" t="s">
        <v>77</v>
      </c>
      <c r="C22" s="5">
        <v>6379760</v>
      </c>
    </row>
    <row r="23" spans="1:3" ht="15.6">
      <c r="A23" s="61"/>
      <c r="B23" s="125"/>
      <c r="C23" s="62"/>
    </row>
    <row r="24" spans="1:3" ht="15.6">
      <c r="A24" s="4" t="s">
        <v>78</v>
      </c>
      <c r="B24" s="15" t="s">
        <v>79</v>
      </c>
      <c r="C24" s="5">
        <v>31458</v>
      </c>
    </row>
    <row r="25" spans="1:3" ht="15.6">
      <c r="A25" s="61"/>
      <c r="B25" s="125"/>
      <c r="C25" s="62"/>
    </row>
    <row r="26" spans="1:3" ht="15.6">
      <c r="A26" s="4" t="s">
        <v>80</v>
      </c>
      <c r="B26" s="15" t="s">
        <v>81</v>
      </c>
      <c r="C26" s="5">
        <v>2902362</v>
      </c>
    </row>
    <row r="27" spans="1:3" ht="15.6">
      <c r="A27" s="61"/>
      <c r="B27" s="125"/>
      <c r="C27" s="62"/>
    </row>
    <row r="28" spans="1:3" ht="15.6">
      <c r="A28" s="4" t="s">
        <v>82</v>
      </c>
      <c r="B28" s="15" t="s">
        <v>83</v>
      </c>
      <c r="C28" s="5">
        <v>12318080</v>
      </c>
    </row>
    <row r="29" spans="1:3" ht="15.6">
      <c r="A29" s="61"/>
      <c r="B29" s="125"/>
      <c r="C29" s="62"/>
    </row>
    <row r="30" spans="1:3" ht="15.6">
      <c r="A30" s="4" t="s">
        <v>84</v>
      </c>
      <c r="B30" s="15" t="s">
        <v>85</v>
      </c>
      <c r="C30" s="5">
        <v>4336892</v>
      </c>
    </row>
    <row r="31" spans="3:3" ht="14.4">
      <c r="C31" s="28"/>
    </row>
  </sheetData>
  <mergeCells count="6">
    <mergeCell ref="A9:B9"/>
    <mergeCell ref="A1:C1"/>
    <mergeCell ref="A2:C4"/>
    <mergeCell ref="A5:C5"/>
    <mergeCell ref="A7:A8"/>
    <mergeCell ref="B7:B8"/>
  </mergeCells>
  <pageMargins left="0.7" right="0.7" top="0.75" bottom="0.75" header="0.3" footer="0.3"/>
  <pageSetup orientation="portrait" paperSize="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A904FA0B-787B-410A-A827-5DEADC315E5B}">
  <dimension ref="A1:C39"/>
  <sheetViews>
    <sheetView workbookViewId="0" topLeftCell="A16">
      <selection pane="topLeft" activeCell="D31" sqref="D31"/>
    </sheetView>
  </sheetViews>
  <sheetFormatPr defaultColWidth="8.884285714285713" defaultRowHeight="13.8"/>
  <cols>
    <col min="1" max="1" width="42.714285714285715" style="6" customWidth="1"/>
    <col min="2" max="2" width="12.142857142857142" style="6" customWidth="1"/>
    <col min="3" max="3" width="17.285714285714285" style="6" customWidth="1"/>
    <col min="4" max="16384" width="8.857142857142858" style="6"/>
  </cols>
  <sheetData>
    <row r="1" spans="1:3" ht="13.8">
      <c r="A1" s="139" t="s">
        <v>86</v>
      </c>
      <c r="B1" s="139"/>
      <c r="C1" s="139"/>
    </row>
    <row r="2" spans="1:3" ht="13.8">
      <c r="A2" s="139"/>
      <c r="B2" s="139"/>
      <c r="C2" s="139"/>
    </row>
    <row r="3" spans="1:3" ht="13.8">
      <c r="A3" s="153" t="s">
        <v>975</v>
      </c>
      <c r="B3" s="153"/>
      <c r="C3" s="153"/>
    </row>
    <row r="4" spans="1:3" ht="13.8">
      <c r="A4" s="153"/>
      <c r="B4" s="153"/>
      <c r="C4" s="153"/>
    </row>
    <row r="5" spans="1:3" ht="13.8">
      <c r="A5" s="155" t="s">
        <v>87</v>
      </c>
      <c r="B5" s="155"/>
      <c r="C5" s="155"/>
    </row>
    <row r="6" spans="1:3" ht="6.75" customHeight="1">
      <c r="A6" s="156"/>
      <c r="B6" s="156"/>
      <c r="C6" s="156"/>
    </row>
    <row r="7" spans="1:3" ht="13.8">
      <c r="A7" s="157" t="s">
        <v>1</v>
      </c>
      <c r="B7" s="157" t="s">
        <v>2</v>
      </c>
      <c r="C7" s="55" t="s">
        <v>3</v>
      </c>
    </row>
    <row r="8" spans="1:3" ht="13.8">
      <c r="A8" s="158"/>
      <c r="B8" s="158"/>
      <c r="C8" s="56" t="s">
        <v>4</v>
      </c>
    </row>
    <row r="9" spans="1:3" ht="14.4">
      <c r="A9" s="56" t="s">
        <v>88</v>
      </c>
      <c r="B9" s="68"/>
      <c r="C9" s="11">
        <v>29908974</v>
      </c>
    </row>
    <row r="10" spans="1:3" ht="14.4">
      <c r="A10" s="7"/>
      <c r="B10" s="8"/>
      <c r="C10" s="9"/>
    </row>
    <row r="11" spans="1:3" ht="16.2">
      <c r="A11" s="69" t="s">
        <v>89</v>
      </c>
      <c r="B11" s="4" t="s">
        <v>90</v>
      </c>
      <c r="C11" s="38">
        <v>15313831</v>
      </c>
    </row>
    <row r="12" spans="1:3" ht="13.8">
      <c r="A12" s="12" t="s">
        <v>91</v>
      </c>
      <c r="B12" s="10" t="s">
        <v>92</v>
      </c>
      <c r="C12" s="13">
        <v>12190494</v>
      </c>
    </row>
    <row r="13" spans="1:3" ht="27.6">
      <c r="A13" s="10" t="s">
        <v>93</v>
      </c>
      <c r="B13" s="10" t="s">
        <v>94</v>
      </c>
      <c r="C13" s="13">
        <v>3123337</v>
      </c>
    </row>
    <row r="14" spans="1:3" ht="13.8">
      <c r="A14" s="10"/>
      <c r="B14" s="10"/>
      <c r="C14" s="13"/>
    </row>
    <row r="15" spans="1:3" ht="16.2">
      <c r="A15" s="69" t="s">
        <v>95</v>
      </c>
      <c r="B15" s="4" t="s">
        <v>96</v>
      </c>
      <c r="C15" s="38">
        <v>7482931</v>
      </c>
    </row>
    <row r="16" spans="1:3" ht="27.6">
      <c r="A16" s="10" t="s">
        <v>97</v>
      </c>
      <c r="B16" s="10" t="s">
        <v>98</v>
      </c>
      <c r="C16" s="13">
        <v>38595</v>
      </c>
    </row>
    <row r="17" spans="1:3" ht="13.8">
      <c r="A17" s="10" t="s">
        <v>99</v>
      </c>
      <c r="B17" s="10" t="s">
        <v>100</v>
      </c>
      <c r="C17" s="13">
        <v>4911294</v>
      </c>
    </row>
    <row r="18" spans="1:3" ht="27.6">
      <c r="A18" s="10" t="s">
        <v>101</v>
      </c>
      <c r="B18" s="10" t="s">
        <v>102</v>
      </c>
      <c r="C18" s="13">
        <v>2451323</v>
      </c>
    </row>
    <row r="19" spans="1:3" ht="13.8">
      <c r="A19" s="10" t="s">
        <v>103</v>
      </c>
      <c r="B19" s="10" t="s">
        <v>104</v>
      </c>
      <c r="C19" s="13">
        <v>17560</v>
      </c>
    </row>
    <row r="20" spans="1:3" ht="27.6">
      <c r="A20" s="10" t="s">
        <v>105</v>
      </c>
      <c r="B20" s="10" t="s">
        <v>106</v>
      </c>
      <c r="C20" s="13">
        <v>64159</v>
      </c>
    </row>
    <row r="21" spans="1:3" ht="13.8">
      <c r="A21" s="10"/>
      <c r="B21" s="10"/>
      <c r="C21" s="13"/>
    </row>
    <row r="22" spans="1:3" ht="16.2">
      <c r="A22" s="69" t="s">
        <v>107</v>
      </c>
      <c r="B22" s="4" t="s">
        <v>108</v>
      </c>
      <c r="C22" s="38">
        <v>177412</v>
      </c>
    </row>
    <row r="23" spans="1:3" ht="27.6">
      <c r="A23" s="10" t="s">
        <v>109</v>
      </c>
      <c r="B23" s="10" t="s">
        <v>110</v>
      </c>
      <c r="C23" s="13">
        <v>177412</v>
      </c>
    </row>
    <row r="24" spans="1:3" ht="13.8">
      <c r="A24" s="10"/>
      <c r="B24" s="10"/>
      <c r="C24" s="13"/>
    </row>
    <row r="25" spans="1:3" ht="16.2">
      <c r="A25" s="69" t="s">
        <v>111</v>
      </c>
      <c r="B25" s="4" t="s">
        <v>112</v>
      </c>
      <c r="C25" s="38">
        <v>425500</v>
      </c>
    </row>
    <row r="26" spans="1:3" ht="13.8">
      <c r="A26" s="10" t="s">
        <v>113</v>
      </c>
      <c r="B26" s="10" t="s">
        <v>114</v>
      </c>
      <c r="C26" s="13">
        <v>1624</v>
      </c>
    </row>
    <row r="27" spans="1:3" ht="13.8">
      <c r="A27" s="10" t="s">
        <v>115</v>
      </c>
      <c r="B27" s="10" t="s">
        <v>116</v>
      </c>
      <c r="C27" s="13">
        <v>423876</v>
      </c>
    </row>
    <row r="28" spans="1:3" ht="13.8">
      <c r="A28" s="10"/>
      <c r="B28" s="10"/>
      <c r="C28" s="13"/>
    </row>
    <row r="29" spans="1:3" ht="16.2">
      <c r="A29" s="69" t="s">
        <v>117</v>
      </c>
      <c r="B29" s="4" t="s">
        <v>118</v>
      </c>
      <c r="C29" s="38">
        <v>4809545</v>
      </c>
    </row>
    <row r="30" spans="1:3" ht="13.8">
      <c r="A30" s="10" t="s">
        <v>119</v>
      </c>
      <c r="B30" s="10" t="s">
        <v>120</v>
      </c>
      <c r="C30" s="13">
        <v>91218</v>
      </c>
    </row>
    <row r="31" spans="1:3" ht="13.8">
      <c r="A31" s="10" t="s">
        <v>121</v>
      </c>
      <c r="B31" s="10" t="s">
        <v>122</v>
      </c>
      <c r="C31" s="13">
        <v>4718327</v>
      </c>
    </row>
    <row r="32" spans="1:3" ht="13.8">
      <c r="A32" s="10"/>
      <c r="B32" s="10"/>
      <c r="C32" s="13"/>
    </row>
    <row r="33" spans="1:3" ht="16.2">
      <c r="A33" s="69" t="s">
        <v>123</v>
      </c>
      <c r="B33" s="4" t="s">
        <v>124</v>
      </c>
      <c r="C33" s="38">
        <v>1326023</v>
      </c>
    </row>
    <row r="34" spans="1:3" ht="13.8">
      <c r="A34" s="10" t="s">
        <v>125</v>
      </c>
      <c r="B34" s="10" t="s">
        <v>126</v>
      </c>
      <c r="C34" s="13">
        <v>649901</v>
      </c>
    </row>
    <row r="35" spans="1:3" ht="13.8">
      <c r="A35" s="10" t="s">
        <v>127</v>
      </c>
      <c r="B35" s="10" t="s">
        <v>128</v>
      </c>
      <c r="C35" s="13">
        <v>10680</v>
      </c>
    </row>
    <row r="36" spans="1:3" ht="27.6">
      <c r="A36" s="10" t="s">
        <v>129</v>
      </c>
      <c r="B36" s="10" t="s">
        <v>130</v>
      </c>
      <c r="C36" s="13">
        <v>665442</v>
      </c>
    </row>
    <row r="37" spans="1:3" ht="13.8">
      <c r="A37" s="10"/>
      <c r="B37" s="10"/>
      <c r="C37" s="13"/>
    </row>
    <row r="38" spans="1:3" ht="48.6">
      <c r="A38" s="69" t="s">
        <v>131</v>
      </c>
      <c r="B38" s="4" t="s">
        <v>132</v>
      </c>
      <c r="C38" s="38">
        <v>373732</v>
      </c>
    </row>
    <row r="39" spans="1:3" ht="27.6">
      <c r="A39" s="10" t="s">
        <v>133</v>
      </c>
      <c r="B39" s="10" t="s">
        <v>134</v>
      </c>
      <c r="C39" s="13">
        <v>373732</v>
      </c>
    </row>
  </sheetData>
  <mergeCells count="5">
    <mergeCell ref="A1:C2"/>
    <mergeCell ref="A3:C4"/>
    <mergeCell ref="A5:C6"/>
    <mergeCell ref="A7:A8"/>
    <mergeCell ref="B7:B8"/>
  </mergeCells>
  <pageMargins left="0.7" right="0.7" top="0.75" bottom="0.75" header="0.3" footer="0.3"/>
  <pageSetup orientation="portrait" paperSize="9"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583B5ECE-F0BA-4538-B221-2B20E8632A28}">
  <sheetPr>
    <pageSetUpPr fitToPage="1"/>
  </sheetPr>
  <dimension ref="A1:K322"/>
  <sheetViews>
    <sheetView workbookViewId="0" topLeftCell="A1">
      <pane xSplit="11" ySplit="6" topLeftCell="L190" activePane="bottomRight" state="frozen"/>
      <selection pane="topLeft" activeCell="A1" sqref="A1"/>
      <selection pane="bottomLeft" activeCell="A7" sqref="A7"/>
      <selection pane="topRight" activeCell="L1" sqref="L1"/>
      <selection pane="bottomRight" activeCell="M147" sqref="M147"/>
    </sheetView>
  </sheetViews>
  <sheetFormatPr defaultRowHeight="14.4"/>
  <cols>
    <col min="1" max="1" width="13" customWidth="1"/>
    <col min="2" max="2" width="29.857142857142858" customWidth="1"/>
    <col min="3" max="3" width="12" customWidth="1"/>
    <col min="4" max="4" width="15.571428571428571" customWidth="1"/>
    <col min="5" max="5" width="11.285714285714286" customWidth="1"/>
    <col min="6" max="6" width="11.857142857142858" customWidth="1"/>
    <col min="7" max="7" width="12.142857142857142" customWidth="1"/>
    <col min="8" max="8" width="10.857142857142858" customWidth="1"/>
    <col min="9" max="9" width="10.428571428571429" customWidth="1"/>
    <col min="10" max="10" width="11.571428571428571" customWidth="1"/>
    <col min="11" max="11" width="12.142857142857142" style="121" customWidth="1"/>
    <col min="261" max="261" width="13" customWidth="1"/>
    <col min="262" max="262" width="43.285714285714285" customWidth="1"/>
    <col min="263" max="263" width="9.714285714285714" customWidth="1"/>
    <col min="265" max="265" width="10" customWidth="1"/>
    <col min="266" max="266" width="9.714285714285714" customWidth="1"/>
    <col min="517" max="517" width="13" customWidth="1"/>
    <col min="518" max="518" width="43.285714285714285" customWidth="1"/>
    <col min="519" max="519" width="9.714285714285714" customWidth="1"/>
    <col min="521" max="521" width="10" customWidth="1"/>
    <col min="522" max="522" width="9.714285714285714" customWidth="1"/>
    <col min="773" max="773" width="13" customWidth="1"/>
    <col min="774" max="774" width="43.285714285714285" customWidth="1"/>
    <col min="775" max="775" width="9.714285714285714" customWidth="1"/>
    <col min="777" max="777" width="10" customWidth="1"/>
    <col min="778" max="778" width="9.714285714285714" customWidth="1"/>
    <col min="1029" max="1029" width="13" customWidth="1"/>
    <col min="1030" max="1030" width="43.285714285714285" customWidth="1"/>
    <col min="1031" max="1031" width="9.714285714285714" customWidth="1"/>
    <col min="1033" max="1033" width="10" customWidth="1"/>
    <col min="1034" max="1034" width="9.714285714285714" customWidth="1"/>
    <col min="1285" max="1285" width="13" customWidth="1"/>
    <col min="1286" max="1286" width="43.285714285714285" customWidth="1"/>
    <col min="1287" max="1287" width="9.714285714285714" customWidth="1"/>
    <col min="1289" max="1289" width="10" customWidth="1"/>
    <col min="1290" max="1290" width="9.714285714285714" customWidth="1"/>
    <col min="1541" max="1541" width="13" customWidth="1"/>
    <col min="1542" max="1542" width="43.285714285714285" customWidth="1"/>
    <col min="1543" max="1543" width="9.714285714285714" customWidth="1"/>
    <col min="1545" max="1545" width="10" customWidth="1"/>
    <col min="1546" max="1546" width="9.714285714285714" customWidth="1"/>
    <col min="1797" max="1797" width="13" customWidth="1"/>
    <col min="1798" max="1798" width="43.285714285714285" customWidth="1"/>
    <col min="1799" max="1799" width="9.714285714285714" customWidth="1"/>
    <col min="1801" max="1801" width="10" customWidth="1"/>
    <col min="1802" max="1802" width="9.714285714285714" customWidth="1"/>
    <col min="2053" max="2053" width="13" customWidth="1"/>
    <col min="2054" max="2054" width="43.285714285714285" customWidth="1"/>
    <col min="2055" max="2055" width="9.714285714285714" customWidth="1"/>
    <col min="2057" max="2057" width="10" customWidth="1"/>
    <col min="2058" max="2058" width="9.714285714285714" customWidth="1"/>
    <col min="2309" max="2309" width="13" customWidth="1"/>
    <col min="2310" max="2310" width="43.285714285714285" customWidth="1"/>
    <col min="2311" max="2311" width="9.714285714285714" customWidth="1"/>
    <col min="2313" max="2313" width="10" customWidth="1"/>
    <col min="2314" max="2314" width="9.714285714285714" customWidth="1"/>
    <col min="2565" max="2565" width="13" customWidth="1"/>
    <col min="2566" max="2566" width="43.285714285714285" customWidth="1"/>
    <col min="2567" max="2567" width="9.714285714285714" customWidth="1"/>
    <col min="2569" max="2569" width="10" customWidth="1"/>
    <col min="2570" max="2570" width="9.714285714285714" customWidth="1"/>
    <col min="2821" max="2821" width="13" customWidth="1"/>
    <col min="2822" max="2822" width="43.285714285714285" customWidth="1"/>
    <col min="2823" max="2823" width="9.714285714285714" customWidth="1"/>
    <col min="2825" max="2825" width="10" customWidth="1"/>
    <col min="2826" max="2826" width="9.714285714285714" customWidth="1"/>
    <col min="3077" max="3077" width="13" customWidth="1"/>
    <col min="3078" max="3078" width="43.285714285714285" customWidth="1"/>
    <col min="3079" max="3079" width="9.714285714285714" customWidth="1"/>
    <col min="3081" max="3081" width="10" customWidth="1"/>
    <col min="3082" max="3082" width="9.714285714285714" customWidth="1"/>
    <col min="3333" max="3333" width="13" customWidth="1"/>
    <col min="3334" max="3334" width="43.285714285714285" customWidth="1"/>
    <col min="3335" max="3335" width="9.714285714285714" customWidth="1"/>
    <col min="3337" max="3337" width="10" customWidth="1"/>
    <col min="3338" max="3338" width="9.714285714285714" customWidth="1"/>
    <col min="3589" max="3589" width="13" customWidth="1"/>
    <col min="3590" max="3590" width="43.285714285714285" customWidth="1"/>
    <col min="3591" max="3591" width="9.714285714285714" customWidth="1"/>
    <col min="3593" max="3593" width="10" customWidth="1"/>
    <col min="3594" max="3594" width="9.714285714285714" customWidth="1"/>
    <col min="3845" max="3845" width="13" customWidth="1"/>
    <col min="3846" max="3846" width="43.285714285714285" customWidth="1"/>
    <col min="3847" max="3847" width="9.714285714285714" customWidth="1"/>
    <col min="3849" max="3849" width="10" customWidth="1"/>
    <col min="3850" max="3850" width="9.714285714285714" customWidth="1"/>
    <col min="4101" max="4101" width="13" customWidth="1"/>
    <col min="4102" max="4102" width="43.285714285714285" customWidth="1"/>
    <col min="4103" max="4103" width="9.714285714285714" customWidth="1"/>
    <col min="4105" max="4105" width="10" customWidth="1"/>
    <col min="4106" max="4106" width="9.714285714285714" customWidth="1"/>
    <col min="4357" max="4357" width="13" customWidth="1"/>
    <col min="4358" max="4358" width="43.285714285714285" customWidth="1"/>
    <col min="4359" max="4359" width="9.714285714285714" customWidth="1"/>
    <col min="4361" max="4361" width="10" customWidth="1"/>
    <col min="4362" max="4362" width="9.714285714285714" customWidth="1"/>
    <col min="4613" max="4613" width="13" customWidth="1"/>
    <col min="4614" max="4614" width="43.285714285714285" customWidth="1"/>
    <col min="4615" max="4615" width="9.714285714285714" customWidth="1"/>
    <col min="4617" max="4617" width="10" customWidth="1"/>
    <col min="4618" max="4618" width="9.714285714285714" customWidth="1"/>
    <col min="4869" max="4869" width="13" customWidth="1"/>
    <col min="4870" max="4870" width="43.285714285714285" customWidth="1"/>
    <col min="4871" max="4871" width="9.714285714285714" customWidth="1"/>
    <col min="4873" max="4873" width="10" customWidth="1"/>
    <col min="4874" max="4874" width="9.714285714285714" customWidth="1"/>
    <col min="5125" max="5125" width="13" customWidth="1"/>
    <col min="5126" max="5126" width="43.285714285714285" customWidth="1"/>
    <col min="5127" max="5127" width="9.714285714285714" customWidth="1"/>
    <col min="5129" max="5129" width="10" customWidth="1"/>
    <col min="5130" max="5130" width="9.714285714285714" customWidth="1"/>
    <col min="5381" max="5381" width="13" customWidth="1"/>
    <col min="5382" max="5382" width="43.285714285714285" customWidth="1"/>
    <col min="5383" max="5383" width="9.714285714285714" customWidth="1"/>
    <col min="5385" max="5385" width="10" customWidth="1"/>
    <col min="5386" max="5386" width="9.714285714285714" customWidth="1"/>
    <col min="5637" max="5637" width="13" customWidth="1"/>
    <col min="5638" max="5638" width="43.285714285714285" customWidth="1"/>
    <col min="5639" max="5639" width="9.714285714285714" customWidth="1"/>
    <col min="5641" max="5641" width="10" customWidth="1"/>
    <col min="5642" max="5642" width="9.714285714285714" customWidth="1"/>
    <col min="5893" max="5893" width="13" customWidth="1"/>
    <col min="5894" max="5894" width="43.285714285714285" customWidth="1"/>
    <col min="5895" max="5895" width="9.714285714285714" customWidth="1"/>
    <col min="5897" max="5897" width="10" customWidth="1"/>
    <col min="5898" max="5898" width="9.714285714285714" customWidth="1"/>
    <col min="6149" max="6149" width="13" customWidth="1"/>
    <col min="6150" max="6150" width="43.285714285714285" customWidth="1"/>
    <col min="6151" max="6151" width="9.714285714285714" customWidth="1"/>
    <col min="6153" max="6153" width="10" customWidth="1"/>
    <col min="6154" max="6154" width="9.714285714285714" customWidth="1"/>
    <col min="6405" max="6405" width="13" customWidth="1"/>
    <col min="6406" max="6406" width="43.285714285714285" customWidth="1"/>
    <col min="6407" max="6407" width="9.714285714285714" customWidth="1"/>
    <col min="6409" max="6409" width="10" customWidth="1"/>
    <col min="6410" max="6410" width="9.714285714285714" customWidth="1"/>
    <col min="6661" max="6661" width="13" customWidth="1"/>
    <col min="6662" max="6662" width="43.285714285714285" customWidth="1"/>
    <col min="6663" max="6663" width="9.714285714285714" customWidth="1"/>
    <col min="6665" max="6665" width="10" customWidth="1"/>
    <col min="6666" max="6666" width="9.714285714285714" customWidth="1"/>
    <col min="6917" max="6917" width="13" customWidth="1"/>
    <col min="6918" max="6918" width="43.285714285714285" customWidth="1"/>
    <col min="6919" max="6919" width="9.714285714285714" customWidth="1"/>
    <col min="6921" max="6921" width="10" customWidth="1"/>
    <col min="6922" max="6922" width="9.714285714285714" customWidth="1"/>
    <col min="7173" max="7173" width="13" customWidth="1"/>
    <col min="7174" max="7174" width="43.285714285714285" customWidth="1"/>
    <col min="7175" max="7175" width="9.714285714285714" customWidth="1"/>
    <col min="7177" max="7177" width="10" customWidth="1"/>
    <col min="7178" max="7178" width="9.714285714285714" customWidth="1"/>
    <col min="7429" max="7429" width="13" customWidth="1"/>
    <col min="7430" max="7430" width="43.285714285714285" customWidth="1"/>
    <col min="7431" max="7431" width="9.714285714285714" customWidth="1"/>
    <col min="7433" max="7433" width="10" customWidth="1"/>
    <col min="7434" max="7434" width="9.714285714285714" customWidth="1"/>
    <col min="7685" max="7685" width="13" customWidth="1"/>
    <col min="7686" max="7686" width="43.285714285714285" customWidth="1"/>
    <col min="7687" max="7687" width="9.714285714285714" customWidth="1"/>
    <col min="7689" max="7689" width="10" customWidth="1"/>
    <col min="7690" max="7690" width="9.714285714285714" customWidth="1"/>
    <col min="7941" max="7941" width="13" customWidth="1"/>
    <col min="7942" max="7942" width="43.285714285714285" customWidth="1"/>
    <col min="7943" max="7943" width="9.714285714285714" customWidth="1"/>
    <col min="7945" max="7945" width="10" customWidth="1"/>
    <col min="7946" max="7946" width="9.714285714285714" customWidth="1"/>
    <col min="8197" max="8197" width="13" customWidth="1"/>
    <col min="8198" max="8198" width="43.285714285714285" customWidth="1"/>
    <col min="8199" max="8199" width="9.714285714285714" customWidth="1"/>
    <col min="8201" max="8201" width="10" customWidth="1"/>
    <col min="8202" max="8202" width="9.714285714285714" customWidth="1"/>
    <col min="8453" max="8453" width="13" customWidth="1"/>
    <col min="8454" max="8454" width="43.285714285714285" customWidth="1"/>
    <col min="8455" max="8455" width="9.714285714285714" customWidth="1"/>
    <col min="8457" max="8457" width="10" customWidth="1"/>
    <col min="8458" max="8458" width="9.714285714285714" customWidth="1"/>
    <col min="8709" max="8709" width="13" customWidth="1"/>
    <col min="8710" max="8710" width="43.285714285714285" customWidth="1"/>
    <col min="8711" max="8711" width="9.714285714285714" customWidth="1"/>
    <col min="8713" max="8713" width="10" customWidth="1"/>
    <col min="8714" max="8714" width="9.714285714285714" customWidth="1"/>
    <col min="8965" max="8965" width="13" customWidth="1"/>
    <col min="8966" max="8966" width="43.285714285714285" customWidth="1"/>
    <col min="8967" max="8967" width="9.714285714285714" customWidth="1"/>
    <col min="8969" max="8969" width="10" customWidth="1"/>
    <col min="8970" max="8970" width="9.714285714285714" customWidth="1"/>
    <col min="9221" max="9221" width="13" customWidth="1"/>
    <col min="9222" max="9222" width="43.285714285714285" customWidth="1"/>
    <col min="9223" max="9223" width="9.714285714285714" customWidth="1"/>
    <col min="9225" max="9225" width="10" customWidth="1"/>
    <col min="9226" max="9226" width="9.714285714285714" customWidth="1"/>
    <col min="9477" max="9477" width="13" customWidth="1"/>
    <col min="9478" max="9478" width="43.285714285714285" customWidth="1"/>
    <col min="9479" max="9479" width="9.714285714285714" customWidth="1"/>
    <col min="9481" max="9481" width="10" customWidth="1"/>
    <col min="9482" max="9482" width="9.714285714285714" customWidth="1"/>
    <col min="9733" max="9733" width="13" customWidth="1"/>
    <col min="9734" max="9734" width="43.285714285714285" customWidth="1"/>
    <col min="9735" max="9735" width="9.714285714285714" customWidth="1"/>
    <col min="9737" max="9737" width="10" customWidth="1"/>
    <col min="9738" max="9738" width="9.714285714285714" customWidth="1"/>
    <col min="9989" max="9989" width="13" customWidth="1"/>
    <col min="9990" max="9990" width="43.285714285714285" customWidth="1"/>
    <col min="9991" max="9991" width="9.714285714285714" customWidth="1"/>
    <col min="9993" max="9993" width="10" customWidth="1"/>
    <col min="9994" max="9994" width="9.714285714285714" customWidth="1"/>
    <col min="10245" max="10245" width="13" customWidth="1"/>
    <col min="10246" max="10246" width="43.285714285714285" customWidth="1"/>
    <col min="10247" max="10247" width="9.714285714285714" customWidth="1"/>
    <col min="10249" max="10249" width="10" customWidth="1"/>
    <col min="10250" max="10250" width="9.714285714285714" customWidth="1"/>
    <col min="10501" max="10501" width="13" customWidth="1"/>
    <col min="10502" max="10502" width="43.285714285714285" customWidth="1"/>
    <col min="10503" max="10503" width="9.714285714285714" customWidth="1"/>
    <col min="10505" max="10505" width="10" customWidth="1"/>
    <col min="10506" max="10506" width="9.714285714285714" customWidth="1"/>
    <col min="10757" max="10757" width="13" customWidth="1"/>
    <col min="10758" max="10758" width="43.285714285714285" customWidth="1"/>
    <col min="10759" max="10759" width="9.714285714285714" customWidth="1"/>
    <col min="10761" max="10761" width="10" customWidth="1"/>
    <col min="10762" max="10762" width="9.714285714285714" customWidth="1"/>
    <col min="11013" max="11013" width="13" customWidth="1"/>
    <col min="11014" max="11014" width="43.285714285714285" customWidth="1"/>
    <col min="11015" max="11015" width="9.714285714285714" customWidth="1"/>
    <col min="11017" max="11017" width="10" customWidth="1"/>
    <col min="11018" max="11018" width="9.714285714285714" customWidth="1"/>
    <col min="11269" max="11269" width="13" customWidth="1"/>
    <col min="11270" max="11270" width="43.285714285714285" customWidth="1"/>
    <col min="11271" max="11271" width="9.714285714285714" customWidth="1"/>
    <col min="11273" max="11273" width="10" customWidth="1"/>
    <col min="11274" max="11274" width="9.714285714285714" customWidth="1"/>
    <col min="11525" max="11525" width="13" customWidth="1"/>
    <col min="11526" max="11526" width="43.285714285714285" customWidth="1"/>
    <col min="11527" max="11527" width="9.714285714285714" customWidth="1"/>
    <col min="11529" max="11529" width="10" customWidth="1"/>
    <col min="11530" max="11530" width="9.714285714285714" customWidth="1"/>
    <col min="11781" max="11781" width="13" customWidth="1"/>
    <col min="11782" max="11782" width="43.285714285714285" customWidth="1"/>
    <col min="11783" max="11783" width="9.714285714285714" customWidth="1"/>
    <col min="11785" max="11785" width="10" customWidth="1"/>
    <col min="11786" max="11786" width="9.714285714285714" customWidth="1"/>
    <col min="12037" max="12037" width="13" customWidth="1"/>
    <col min="12038" max="12038" width="43.285714285714285" customWidth="1"/>
    <col min="12039" max="12039" width="9.714285714285714" customWidth="1"/>
    <col min="12041" max="12041" width="10" customWidth="1"/>
    <col min="12042" max="12042" width="9.714285714285714" customWidth="1"/>
    <col min="12293" max="12293" width="13" customWidth="1"/>
    <col min="12294" max="12294" width="43.285714285714285" customWidth="1"/>
    <col min="12295" max="12295" width="9.714285714285714" customWidth="1"/>
    <col min="12297" max="12297" width="10" customWidth="1"/>
    <col min="12298" max="12298" width="9.714285714285714" customWidth="1"/>
    <col min="12549" max="12549" width="13" customWidth="1"/>
    <col min="12550" max="12550" width="43.285714285714285" customWidth="1"/>
    <col min="12551" max="12551" width="9.714285714285714" customWidth="1"/>
    <col min="12553" max="12553" width="10" customWidth="1"/>
    <col min="12554" max="12554" width="9.714285714285714" customWidth="1"/>
    <col min="12805" max="12805" width="13" customWidth="1"/>
    <col min="12806" max="12806" width="43.285714285714285" customWidth="1"/>
    <col min="12807" max="12807" width="9.714285714285714" customWidth="1"/>
    <col min="12809" max="12809" width="10" customWidth="1"/>
    <col min="12810" max="12810" width="9.714285714285714" customWidth="1"/>
    <col min="13061" max="13061" width="13" customWidth="1"/>
    <col min="13062" max="13062" width="43.285714285714285" customWidth="1"/>
    <col min="13063" max="13063" width="9.714285714285714" customWidth="1"/>
    <col min="13065" max="13065" width="10" customWidth="1"/>
    <col min="13066" max="13066" width="9.714285714285714" customWidth="1"/>
    <col min="13317" max="13317" width="13" customWidth="1"/>
    <col min="13318" max="13318" width="43.285714285714285" customWidth="1"/>
    <col min="13319" max="13319" width="9.714285714285714" customWidth="1"/>
    <col min="13321" max="13321" width="10" customWidth="1"/>
    <col min="13322" max="13322" width="9.714285714285714" customWidth="1"/>
    <col min="13573" max="13573" width="13" customWidth="1"/>
    <col min="13574" max="13574" width="43.285714285714285" customWidth="1"/>
    <col min="13575" max="13575" width="9.714285714285714" customWidth="1"/>
    <col min="13577" max="13577" width="10" customWidth="1"/>
    <col min="13578" max="13578" width="9.714285714285714" customWidth="1"/>
    <col min="13829" max="13829" width="13" customWidth="1"/>
    <col min="13830" max="13830" width="43.285714285714285" customWidth="1"/>
    <col min="13831" max="13831" width="9.714285714285714" customWidth="1"/>
    <col min="13833" max="13833" width="10" customWidth="1"/>
    <col min="13834" max="13834" width="9.714285714285714" customWidth="1"/>
    <col min="14085" max="14085" width="13" customWidth="1"/>
    <col min="14086" max="14086" width="43.285714285714285" customWidth="1"/>
    <col min="14087" max="14087" width="9.714285714285714" customWidth="1"/>
    <col min="14089" max="14089" width="10" customWidth="1"/>
    <col min="14090" max="14090" width="9.714285714285714" customWidth="1"/>
    <col min="14341" max="14341" width="13" customWidth="1"/>
    <col min="14342" max="14342" width="43.285714285714285" customWidth="1"/>
    <col min="14343" max="14343" width="9.714285714285714" customWidth="1"/>
    <col min="14345" max="14345" width="10" customWidth="1"/>
    <col min="14346" max="14346" width="9.714285714285714" customWidth="1"/>
    <col min="14597" max="14597" width="13" customWidth="1"/>
    <col min="14598" max="14598" width="43.285714285714285" customWidth="1"/>
    <col min="14599" max="14599" width="9.714285714285714" customWidth="1"/>
    <col min="14601" max="14601" width="10" customWidth="1"/>
    <col min="14602" max="14602" width="9.714285714285714" customWidth="1"/>
    <col min="14853" max="14853" width="13" customWidth="1"/>
    <col min="14854" max="14854" width="43.285714285714285" customWidth="1"/>
    <col min="14855" max="14855" width="9.714285714285714" customWidth="1"/>
    <col min="14857" max="14857" width="10" customWidth="1"/>
    <col min="14858" max="14858" width="9.714285714285714" customWidth="1"/>
    <col min="15109" max="15109" width="13" customWidth="1"/>
    <col min="15110" max="15110" width="43.285714285714285" customWidth="1"/>
    <col min="15111" max="15111" width="9.714285714285714" customWidth="1"/>
    <col min="15113" max="15113" width="10" customWidth="1"/>
    <col min="15114" max="15114" width="9.714285714285714" customWidth="1"/>
    <col min="15365" max="15365" width="13" customWidth="1"/>
    <col min="15366" max="15366" width="43.285714285714285" customWidth="1"/>
    <col min="15367" max="15367" width="9.714285714285714" customWidth="1"/>
    <col min="15369" max="15369" width="10" customWidth="1"/>
    <col min="15370" max="15370" width="9.714285714285714" customWidth="1"/>
    <col min="15621" max="15621" width="13" customWidth="1"/>
    <col min="15622" max="15622" width="43.285714285714285" customWidth="1"/>
    <col min="15623" max="15623" width="9.714285714285714" customWidth="1"/>
    <col min="15625" max="15625" width="10" customWidth="1"/>
    <col min="15626" max="15626" width="9.714285714285714" customWidth="1"/>
    <col min="15877" max="15877" width="13" customWidth="1"/>
    <col min="15878" max="15878" width="43.285714285714285" customWidth="1"/>
    <col min="15879" max="15879" width="9.714285714285714" customWidth="1"/>
    <col min="15881" max="15881" width="10" customWidth="1"/>
    <col min="15882" max="15882" width="9.714285714285714" customWidth="1"/>
    <col min="16133" max="16133" width="13" customWidth="1"/>
    <col min="16134" max="16134" width="43.285714285714285" customWidth="1"/>
    <col min="16135" max="16135" width="9.714285714285714" customWidth="1"/>
    <col min="16137" max="16137" width="10" customWidth="1"/>
    <col min="16138" max="16138" width="9.714285714285714" customWidth="1"/>
  </cols>
  <sheetData>
    <row r="1" spans="1:11" ht="15.6">
      <c r="A1" s="152" t="s">
        <v>981</v>
      </c>
      <c r="B1" s="152"/>
      <c r="C1" s="152"/>
      <c r="D1" s="152"/>
      <c r="E1" s="152"/>
      <c r="F1" s="152"/>
      <c r="G1" s="152"/>
      <c r="H1" s="152"/>
      <c r="I1" s="152"/>
      <c r="J1" s="152"/>
      <c r="K1" s="152"/>
    </row>
    <row r="2" spans="1:11" ht="19.5" customHeight="1">
      <c r="A2" s="153" t="s">
        <v>211</v>
      </c>
      <c r="B2" s="153"/>
      <c r="C2" s="153"/>
      <c r="D2" s="153"/>
      <c r="E2" s="153"/>
      <c r="F2" s="153"/>
      <c r="G2" s="153"/>
      <c r="H2" s="153"/>
      <c r="I2" s="153"/>
      <c r="J2" s="153"/>
      <c r="K2" s="153"/>
    </row>
    <row r="3" spans="1:11" ht="14.4">
      <c r="A3" s="170"/>
      <c r="B3" s="170"/>
      <c r="C3" s="170"/>
      <c r="D3" s="170"/>
      <c r="E3" s="170"/>
      <c r="F3" s="170"/>
      <c r="G3" s="170"/>
      <c r="H3" s="170"/>
      <c r="I3" s="170"/>
      <c r="J3" s="170"/>
      <c r="K3" s="170"/>
    </row>
    <row r="4" spans="1:11" ht="39" customHeight="1">
      <c r="A4" s="70" t="s">
        <v>212</v>
      </c>
      <c r="B4" s="70" t="s">
        <v>213</v>
      </c>
      <c r="C4" s="70" t="s">
        <v>214</v>
      </c>
      <c r="D4" s="168" t="s">
        <v>215</v>
      </c>
      <c r="E4" s="168"/>
      <c r="F4" s="168"/>
      <c r="G4" s="168"/>
      <c r="H4" s="168"/>
      <c r="I4" s="168" t="s">
        <v>216</v>
      </c>
      <c r="J4" s="169"/>
      <c r="K4" s="70" t="s">
        <v>217</v>
      </c>
    </row>
    <row r="5" spans="1:11" ht="79.5" customHeight="1">
      <c r="A5" s="71"/>
      <c r="B5" s="71"/>
      <c r="C5" s="71"/>
      <c r="D5" s="71" t="s">
        <v>218</v>
      </c>
      <c r="E5" s="71" t="s">
        <v>219</v>
      </c>
      <c r="F5" s="71" t="s">
        <v>220</v>
      </c>
      <c r="G5" s="71" t="s">
        <v>221</v>
      </c>
      <c r="H5" s="71" t="s">
        <v>222</v>
      </c>
      <c r="I5" s="71" t="s">
        <v>223</v>
      </c>
      <c r="J5" s="71" t="s">
        <v>224</v>
      </c>
      <c r="K5" s="74"/>
    </row>
    <row r="6" spans="1:11" ht="14.4" customHeight="1">
      <c r="A6" s="44"/>
      <c r="B6" s="45"/>
      <c r="C6" s="44"/>
      <c r="D6" s="73" t="s">
        <v>962</v>
      </c>
      <c r="E6" s="73" t="s">
        <v>963</v>
      </c>
      <c r="F6" s="73" t="s">
        <v>984</v>
      </c>
      <c r="G6" s="73" t="s">
        <v>985</v>
      </c>
      <c r="H6" s="73" t="s">
        <v>986</v>
      </c>
      <c r="I6" s="44"/>
      <c r="J6" s="44"/>
      <c r="K6" s="75"/>
    </row>
    <row r="7" spans="1:11" ht="14.4" customHeight="1">
      <c r="A7" s="159" t="s">
        <v>68</v>
      </c>
      <c r="B7" s="160"/>
      <c r="C7" s="160"/>
      <c r="D7" s="160"/>
      <c r="E7" s="160"/>
      <c r="F7" s="160"/>
      <c r="G7" s="160"/>
      <c r="H7" s="160"/>
      <c r="I7" s="160"/>
      <c r="J7" s="160"/>
      <c r="K7" s="161"/>
    </row>
    <row r="8" spans="1:11" ht="14.4" customHeight="1">
      <c r="A8" s="162"/>
      <c r="B8" s="163"/>
      <c r="C8" s="163"/>
      <c r="D8" s="163"/>
      <c r="E8" s="163"/>
      <c r="F8" s="163"/>
      <c r="G8" s="163"/>
      <c r="H8" s="163"/>
      <c r="I8" s="163"/>
      <c r="J8" s="163"/>
      <c r="K8" s="164"/>
    </row>
    <row r="9" spans="1:11" ht="25.65" customHeight="1">
      <c r="A9" s="46" t="s">
        <v>225</v>
      </c>
      <c r="B9" s="46" t="s">
        <v>226</v>
      </c>
      <c r="C9" s="47">
        <v>1380153</v>
      </c>
      <c r="D9" s="47">
        <v>0</v>
      </c>
      <c r="E9" s="47"/>
      <c r="F9" s="47"/>
      <c r="G9" s="47"/>
      <c r="H9" s="47"/>
      <c r="I9" s="47">
        <v>0</v>
      </c>
      <c r="J9" s="47"/>
      <c r="K9" s="116">
        <f>C9+D9+E9+I9+J9</f>
        <v>1380153</v>
      </c>
    </row>
    <row r="10" spans="1:11" ht="25.65" customHeight="1">
      <c r="A10" s="46" t="s">
        <v>227</v>
      </c>
      <c r="B10" s="46" t="s">
        <v>228</v>
      </c>
      <c r="C10" s="47">
        <v>32125</v>
      </c>
      <c r="D10" s="47">
        <v>0</v>
      </c>
      <c r="E10" s="47"/>
      <c r="F10" s="47"/>
      <c r="G10" s="47"/>
      <c r="H10" s="47"/>
      <c r="I10" s="47">
        <v>0</v>
      </c>
      <c r="J10" s="47"/>
      <c r="K10" s="116">
        <f t="shared" si="0" ref="K10:K30">=C10+D10+E10+I10+J10</f>
        <v>32125</v>
      </c>
    </row>
    <row r="11" spans="1:11" ht="14.4" customHeight="1">
      <c r="A11" s="46" t="s">
        <v>229</v>
      </c>
      <c r="B11" s="46" t="s">
        <v>230</v>
      </c>
      <c r="C11" s="47">
        <v>28325</v>
      </c>
      <c r="D11" s="47">
        <v>0</v>
      </c>
      <c r="E11" s="47"/>
      <c r="F11" s="47"/>
      <c r="G11" s="47"/>
      <c r="H11" s="47"/>
      <c r="I11" s="47">
        <v>0</v>
      </c>
      <c r="J11" s="47"/>
      <c r="K11" s="116">
        <f t="shared" si="0"/>
        <v>28325</v>
      </c>
    </row>
    <row r="12" spans="1:11" ht="14.4" customHeight="1">
      <c r="A12" s="46" t="s">
        <v>231</v>
      </c>
      <c r="B12" s="46" t="s">
        <v>232</v>
      </c>
      <c r="C12" s="47">
        <v>197333</v>
      </c>
      <c r="D12" s="47">
        <v>0</v>
      </c>
      <c r="E12" s="47"/>
      <c r="F12" s="47"/>
      <c r="G12" s="47"/>
      <c r="H12" s="47"/>
      <c r="I12" s="47">
        <v>0</v>
      </c>
      <c r="J12" s="47"/>
      <c r="K12" s="116">
        <f t="shared" si="0"/>
        <v>197333</v>
      </c>
    </row>
    <row r="13" spans="1:11" ht="25.65" customHeight="1">
      <c r="A13" s="46" t="s">
        <v>233</v>
      </c>
      <c r="B13" s="46" t="s">
        <v>234</v>
      </c>
      <c r="C13" s="47">
        <v>65667</v>
      </c>
      <c r="D13" s="47"/>
      <c r="E13" s="47"/>
      <c r="F13" s="47"/>
      <c r="G13" s="47"/>
      <c r="H13" s="47"/>
      <c r="I13" s="47">
        <v>0</v>
      </c>
      <c r="J13" s="47"/>
      <c r="K13" s="116">
        <f t="shared" si="0"/>
        <v>65667</v>
      </c>
    </row>
    <row r="14" spans="1:11" ht="14.4" customHeight="1">
      <c r="A14" s="46" t="s">
        <v>235</v>
      </c>
      <c r="B14" s="46" t="s">
        <v>236</v>
      </c>
      <c r="C14" s="47">
        <v>96925</v>
      </c>
      <c r="D14" s="47"/>
      <c r="E14" s="47"/>
      <c r="F14" s="47"/>
      <c r="G14" s="47"/>
      <c r="H14" s="47"/>
      <c r="I14" s="47">
        <v>0</v>
      </c>
      <c r="J14" s="47"/>
      <c r="K14" s="116">
        <f t="shared" si="0"/>
        <v>96925</v>
      </c>
    </row>
    <row r="15" spans="1:11" ht="25.65" customHeight="1">
      <c r="A15" s="46" t="s">
        <v>237</v>
      </c>
      <c r="B15" s="46" t="s">
        <v>238</v>
      </c>
      <c r="C15" s="47">
        <v>49472</v>
      </c>
      <c r="D15" s="47">
        <v>0</v>
      </c>
      <c r="E15" s="47"/>
      <c r="F15" s="47"/>
      <c r="G15" s="47"/>
      <c r="H15" s="47"/>
      <c r="I15" s="47">
        <v>0</v>
      </c>
      <c r="J15" s="47"/>
      <c r="K15" s="116">
        <f t="shared" si="0"/>
        <v>49472</v>
      </c>
    </row>
    <row r="16" spans="1:11" ht="14.4" customHeight="1">
      <c r="A16" s="46" t="s">
        <v>239</v>
      </c>
      <c r="B16" s="46" t="s">
        <v>240</v>
      </c>
      <c r="C16" s="47">
        <v>36221</v>
      </c>
      <c r="D16" s="47">
        <v>0</v>
      </c>
      <c r="E16" s="47"/>
      <c r="F16" s="47"/>
      <c r="G16" s="47"/>
      <c r="H16" s="47"/>
      <c r="I16" s="47">
        <v>0</v>
      </c>
      <c r="J16" s="47"/>
      <c r="K16" s="116">
        <f t="shared" si="0"/>
        <v>36221</v>
      </c>
    </row>
    <row r="17" spans="1:11" ht="37.2" customHeight="1">
      <c r="A17" s="46" t="s">
        <v>241</v>
      </c>
      <c r="B17" s="46" t="s">
        <v>242</v>
      </c>
      <c r="C17" s="47">
        <v>78751</v>
      </c>
      <c r="D17" s="47">
        <v>0</v>
      </c>
      <c r="E17" s="47"/>
      <c r="F17" s="47"/>
      <c r="G17" s="47"/>
      <c r="H17" s="47"/>
      <c r="I17" s="47">
        <v>0</v>
      </c>
      <c r="J17" s="47"/>
      <c r="K17" s="116">
        <f t="shared" si="0"/>
        <v>78751</v>
      </c>
    </row>
    <row r="18" spans="1:11" ht="14.4" customHeight="1">
      <c r="A18" s="46" t="s">
        <v>243</v>
      </c>
      <c r="B18" s="46" t="s">
        <v>244</v>
      </c>
      <c r="C18" s="47"/>
      <c r="D18" s="47">
        <v>3302</v>
      </c>
      <c r="E18" s="47"/>
      <c r="F18" s="47"/>
      <c r="G18" s="47"/>
      <c r="H18" s="47"/>
      <c r="I18" s="47">
        <v>0</v>
      </c>
      <c r="J18" s="47"/>
      <c r="K18" s="116">
        <f t="shared" si="0"/>
        <v>3302</v>
      </c>
    </row>
    <row r="19" spans="1:11" ht="25.65" customHeight="1">
      <c r="A19" s="46" t="s">
        <v>245</v>
      </c>
      <c r="B19" s="46" t="s">
        <v>246</v>
      </c>
      <c r="C19" s="47">
        <v>67128</v>
      </c>
      <c r="D19" s="47"/>
      <c r="E19" s="47"/>
      <c r="F19" s="47"/>
      <c r="G19" s="47"/>
      <c r="H19" s="47"/>
      <c r="I19" s="47">
        <v>0</v>
      </c>
      <c r="J19" s="47"/>
      <c r="K19" s="116">
        <f t="shared" si="0"/>
        <v>67128</v>
      </c>
    </row>
    <row r="20" spans="1:11" ht="21" customHeight="1">
      <c r="A20" s="46" t="s">
        <v>247</v>
      </c>
      <c r="B20" s="46" t="s">
        <v>248</v>
      </c>
      <c r="C20" s="47"/>
      <c r="D20" s="47">
        <v>3972</v>
      </c>
      <c r="E20" s="47"/>
      <c r="F20" s="47"/>
      <c r="G20" s="47"/>
      <c r="H20" s="47"/>
      <c r="I20" s="47">
        <v>0</v>
      </c>
      <c r="J20" s="47"/>
      <c r="K20" s="116">
        <f t="shared" si="0"/>
        <v>3972</v>
      </c>
    </row>
    <row r="21" spans="1:11" ht="20.25" customHeight="1">
      <c r="A21" s="46" t="s">
        <v>249</v>
      </c>
      <c r="B21" s="46" t="s">
        <v>250</v>
      </c>
      <c r="C21" s="47">
        <v>23232</v>
      </c>
      <c r="D21" s="47"/>
      <c r="E21" s="47"/>
      <c r="F21" s="47"/>
      <c r="G21" s="47"/>
      <c r="H21" s="47"/>
      <c r="I21" s="47">
        <v>0</v>
      </c>
      <c r="J21" s="47"/>
      <c r="K21" s="116">
        <f t="shared" si="0"/>
        <v>23232</v>
      </c>
    </row>
    <row r="22" spans="1:11" ht="25.65" customHeight="1">
      <c r="A22" s="46" t="s">
        <v>251</v>
      </c>
      <c r="B22" s="46" t="s">
        <v>252</v>
      </c>
      <c r="C22" s="47">
        <v>26146</v>
      </c>
      <c r="D22" s="47">
        <v>0</v>
      </c>
      <c r="E22" s="47"/>
      <c r="F22" s="47"/>
      <c r="G22" s="47"/>
      <c r="H22" s="47"/>
      <c r="I22" s="47">
        <v>0</v>
      </c>
      <c r="J22" s="47"/>
      <c r="K22" s="116">
        <f t="shared" si="0"/>
        <v>26146</v>
      </c>
    </row>
    <row r="23" spans="1:11" ht="48.45" customHeight="1">
      <c r="A23" s="46" t="s">
        <v>253</v>
      </c>
      <c r="B23" s="46" t="s">
        <v>254</v>
      </c>
      <c r="C23" s="47">
        <v>23208</v>
      </c>
      <c r="D23" s="47">
        <v>0</v>
      </c>
      <c r="E23" s="47"/>
      <c r="F23" s="47"/>
      <c r="G23" s="47"/>
      <c r="H23" s="47"/>
      <c r="I23" s="47">
        <v>0</v>
      </c>
      <c r="J23" s="47"/>
      <c r="K23" s="116">
        <f t="shared" si="0"/>
        <v>23208</v>
      </c>
    </row>
    <row r="24" spans="1:11" ht="14.4" customHeight="1">
      <c r="A24" s="46" t="s">
        <v>255</v>
      </c>
      <c r="B24" s="46" t="s">
        <v>256</v>
      </c>
      <c r="C24" s="47">
        <v>27951</v>
      </c>
      <c r="D24" s="47">
        <v>0</v>
      </c>
      <c r="E24" s="47"/>
      <c r="F24" s="47"/>
      <c r="G24" s="47"/>
      <c r="H24" s="47"/>
      <c r="I24" s="47">
        <v>0</v>
      </c>
      <c r="J24" s="47"/>
      <c r="K24" s="116">
        <f t="shared" si="0"/>
        <v>27951</v>
      </c>
    </row>
    <row r="25" spans="1:11" ht="25.65" customHeight="1">
      <c r="A25" s="46" t="s">
        <v>257</v>
      </c>
      <c r="B25" s="46" t="s">
        <v>258</v>
      </c>
      <c r="C25" s="47">
        <v>30738</v>
      </c>
      <c r="D25" s="47">
        <v>0</v>
      </c>
      <c r="E25" s="47"/>
      <c r="F25" s="47"/>
      <c r="G25" s="47"/>
      <c r="H25" s="47"/>
      <c r="I25" s="47">
        <v>0</v>
      </c>
      <c r="J25" s="47"/>
      <c r="K25" s="116">
        <f t="shared" si="0"/>
        <v>30738</v>
      </c>
    </row>
    <row r="26" spans="1:11" ht="37.2" customHeight="1">
      <c r="A26" s="46" t="s">
        <v>259</v>
      </c>
      <c r="B26" s="46" t="s">
        <v>260</v>
      </c>
      <c r="C26" s="47">
        <v>31929</v>
      </c>
      <c r="D26" s="47">
        <v>0</v>
      </c>
      <c r="E26" s="47"/>
      <c r="F26" s="47"/>
      <c r="G26" s="47"/>
      <c r="H26" s="47"/>
      <c r="I26" s="47">
        <v>0</v>
      </c>
      <c r="J26" s="47"/>
      <c r="K26" s="116">
        <f t="shared" si="0"/>
        <v>31929</v>
      </c>
    </row>
    <row r="27" spans="1:11" ht="18.75" customHeight="1">
      <c r="A27" s="46" t="s">
        <v>261</v>
      </c>
      <c r="B27" s="46" t="s">
        <v>262</v>
      </c>
      <c r="C27" s="47">
        <v>66161</v>
      </c>
      <c r="D27" s="47">
        <v>0</v>
      </c>
      <c r="E27" s="47"/>
      <c r="F27" s="47"/>
      <c r="G27" s="47"/>
      <c r="H27" s="47"/>
      <c r="I27" s="47">
        <v>0</v>
      </c>
      <c r="J27" s="47"/>
      <c r="K27" s="116">
        <f t="shared" si="0"/>
        <v>66161</v>
      </c>
    </row>
    <row r="28" spans="1:11" ht="21" customHeight="1">
      <c r="A28" s="46" t="s">
        <v>263</v>
      </c>
      <c r="B28" s="46" t="s">
        <v>264</v>
      </c>
      <c r="C28" s="47">
        <v>41380</v>
      </c>
      <c r="D28" s="47">
        <v>0</v>
      </c>
      <c r="E28" s="47"/>
      <c r="F28" s="47"/>
      <c r="G28" s="47"/>
      <c r="H28" s="47"/>
      <c r="I28" s="47">
        <v>0</v>
      </c>
      <c r="J28" s="47"/>
      <c r="K28" s="116">
        <f t="shared" si="0"/>
        <v>41380</v>
      </c>
    </row>
    <row r="29" spans="1:11" ht="25.5" customHeight="1">
      <c r="A29" s="46" t="s">
        <v>265</v>
      </c>
      <c r="B29" s="46" t="s">
        <v>266</v>
      </c>
      <c r="C29" s="47">
        <v>69590</v>
      </c>
      <c r="D29" s="47">
        <v>0</v>
      </c>
      <c r="E29" s="47"/>
      <c r="F29" s="47"/>
      <c r="G29" s="47"/>
      <c r="H29" s="47"/>
      <c r="I29" s="47">
        <v>0</v>
      </c>
      <c r="J29" s="47"/>
      <c r="K29" s="116">
        <f t="shared" si="0"/>
        <v>69590</v>
      </c>
    </row>
    <row r="30" spans="1:11" ht="24" customHeight="1">
      <c r="A30" s="46" t="s">
        <v>267</v>
      </c>
      <c r="B30" s="46" t="s">
        <v>268</v>
      </c>
      <c r="C30" s="47">
        <v>463700</v>
      </c>
      <c r="D30" s="47"/>
      <c r="E30" s="47"/>
      <c r="F30" s="47"/>
      <c r="G30" s="47"/>
      <c r="H30" s="47"/>
      <c r="I30" s="47"/>
      <c r="J30" s="47"/>
      <c r="K30" s="116">
        <f t="shared" si="0"/>
        <v>463700</v>
      </c>
    </row>
    <row r="31" spans="1:11" ht="34.5" customHeight="1">
      <c r="A31" s="46" t="s">
        <v>269</v>
      </c>
      <c r="B31" s="46" t="s">
        <v>270</v>
      </c>
      <c r="C31" s="47">
        <v>46434</v>
      </c>
      <c r="D31" s="47"/>
      <c r="E31" s="47">
        <v>19676</v>
      </c>
      <c r="F31" s="47"/>
      <c r="G31" s="47"/>
      <c r="H31" s="47"/>
      <c r="I31" s="47"/>
      <c r="J31" s="47">
        <v>-66110</v>
      </c>
      <c r="K31" s="116"/>
    </row>
    <row r="32" spans="1:11" s="112" customFormat="1" ht="14.4" customHeight="1">
      <c r="A32" s="185" t="s">
        <v>271</v>
      </c>
      <c r="B32" s="186"/>
      <c r="C32" s="49">
        <f>SUM(C9:C31)</f>
        <v>2882569</v>
      </c>
      <c r="D32" s="49">
        <f>SUM(D9:D31)</f>
        <v>7274</v>
      </c>
      <c r="E32" s="49">
        <f>SUM(E9:E31)</f>
        <v>19676</v>
      </c>
      <c r="F32" s="49"/>
      <c r="G32" s="49"/>
      <c r="H32" s="49"/>
      <c r="I32" s="49"/>
      <c r="J32" s="49">
        <f>SUM(J9:J31)</f>
        <v>-66110</v>
      </c>
      <c r="K32" s="113">
        <f>SUM(K9:K30)</f>
        <v>2843409</v>
      </c>
    </row>
    <row r="33" spans="1:11" ht="25.2" customHeight="1">
      <c r="A33" s="165" t="s">
        <v>272</v>
      </c>
      <c r="B33" s="166"/>
      <c r="C33" s="166"/>
      <c r="D33" s="166"/>
      <c r="E33" s="166"/>
      <c r="F33" s="166"/>
      <c r="G33" s="166"/>
      <c r="H33" s="166"/>
      <c r="I33" s="166"/>
      <c r="J33" s="166"/>
      <c r="K33" s="167"/>
    </row>
    <row r="34" spans="1:11" ht="22.95" customHeight="1">
      <c r="A34" s="46" t="s">
        <v>273</v>
      </c>
      <c r="B34" s="46" t="s">
        <v>272</v>
      </c>
      <c r="C34" s="47">
        <v>2500</v>
      </c>
      <c r="D34" s="47">
        <v>0</v>
      </c>
      <c r="E34" s="47"/>
      <c r="F34" s="47"/>
      <c r="G34" s="47"/>
      <c r="H34" s="47"/>
      <c r="I34" s="47">
        <v>0</v>
      </c>
      <c r="J34" s="47"/>
      <c r="K34" s="116">
        <f>C34+D34+E34+I34+J34</f>
        <v>2500</v>
      </c>
    </row>
    <row r="35" spans="1:11" s="111" customFormat="1" ht="37.2" customHeight="1">
      <c r="A35" s="185" t="s">
        <v>274</v>
      </c>
      <c r="B35" s="186"/>
      <c r="C35" s="49">
        <f>SUM(C34)</f>
        <v>2500</v>
      </c>
      <c r="D35" s="49"/>
      <c r="E35" s="49"/>
      <c r="F35" s="49"/>
      <c r="G35" s="49"/>
      <c r="H35" s="49"/>
      <c r="I35" s="49"/>
      <c r="J35" s="49"/>
      <c r="K35" s="113">
        <f>SUM(K34)</f>
        <v>2500</v>
      </c>
    </row>
    <row r="36" spans="1:11" ht="37.2" customHeight="1">
      <c r="A36" s="165" t="s">
        <v>72</v>
      </c>
      <c r="B36" s="166"/>
      <c r="C36" s="166"/>
      <c r="D36" s="166"/>
      <c r="E36" s="166"/>
      <c r="F36" s="166"/>
      <c r="G36" s="166"/>
      <c r="H36" s="166"/>
      <c r="I36" s="166"/>
      <c r="J36" s="166"/>
      <c r="K36" s="167"/>
    </row>
    <row r="37" spans="1:11" ht="25.65" customHeight="1">
      <c r="A37" s="46" t="s">
        <v>275</v>
      </c>
      <c r="B37" s="46" t="s">
        <v>276</v>
      </c>
      <c r="C37" s="47">
        <v>168850</v>
      </c>
      <c r="D37" s="47"/>
      <c r="E37" s="47"/>
      <c r="F37" s="47"/>
      <c r="G37" s="47"/>
      <c r="H37" s="47"/>
      <c r="I37" s="47"/>
      <c r="J37" s="47"/>
      <c r="K37" s="116">
        <f>C37+D37+E37+I37+J37</f>
        <v>168850</v>
      </c>
    </row>
    <row r="38" spans="1:11" ht="14.4" customHeight="1">
      <c r="A38" s="46" t="s">
        <v>277</v>
      </c>
      <c r="B38" s="46" t="s">
        <v>278</v>
      </c>
      <c r="C38" s="47">
        <v>206700</v>
      </c>
      <c r="D38" s="47"/>
      <c r="E38" s="47"/>
      <c r="F38" s="47"/>
      <c r="G38" s="47"/>
      <c r="H38" s="47"/>
      <c r="I38" s="47"/>
      <c r="J38" s="47"/>
      <c r="K38" s="116">
        <f>C38+D38+E38+I38+J38</f>
        <v>206700</v>
      </c>
    </row>
    <row r="39" spans="1:11" s="111" customFormat="1" ht="14.4" customHeight="1">
      <c r="A39" s="185" t="s">
        <v>279</v>
      </c>
      <c r="B39" s="186"/>
      <c r="C39" s="49">
        <f>SUM(C37:C38)</f>
        <v>375550</v>
      </c>
      <c r="D39" s="49"/>
      <c r="E39" s="49"/>
      <c r="F39" s="49"/>
      <c r="G39" s="49"/>
      <c r="H39" s="49"/>
      <c r="I39" s="49"/>
      <c r="J39" s="49"/>
      <c r="K39" s="113">
        <f>SUM(K37:K38)</f>
        <v>375550</v>
      </c>
    </row>
    <row r="40" spans="1:11" ht="14.4" customHeight="1">
      <c r="A40" s="174" t="s">
        <v>74</v>
      </c>
      <c r="B40" s="175"/>
      <c r="C40" s="175"/>
      <c r="D40" s="175"/>
      <c r="E40" s="175"/>
      <c r="F40" s="175"/>
      <c r="G40" s="175"/>
      <c r="H40" s="175"/>
      <c r="I40" s="175"/>
      <c r="J40" s="175"/>
      <c r="K40" s="176"/>
    </row>
    <row r="41" spans="1:11" ht="24" customHeight="1">
      <c r="A41" s="177"/>
      <c r="B41" s="178"/>
      <c r="C41" s="178"/>
      <c r="D41" s="178"/>
      <c r="E41" s="178"/>
      <c r="F41" s="178"/>
      <c r="G41" s="178"/>
      <c r="H41" s="178"/>
      <c r="I41" s="178"/>
      <c r="J41" s="178"/>
      <c r="K41" s="179"/>
    </row>
    <row r="42" spans="1:11" ht="33.75" customHeight="1">
      <c r="A42" s="46" t="s">
        <v>280</v>
      </c>
      <c r="B42" s="46" t="s">
        <v>281</v>
      </c>
      <c r="C42" s="47">
        <v>77017</v>
      </c>
      <c r="D42" s="47"/>
      <c r="E42" s="47"/>
      <c r="F42" s="47"/>
      <c r="G42" s="47"/>
      <c r="H42" s="47"/>
      <c r="I42" s="47">
        <v>0</v>
      </c>
      <c r="J42" s="47"/>
      <c r="K42" s="116">
        <f t="shared" si="1" ref="K42:K45">=C42+D42+E42+F42+I42+J42</f>
        <v>77017</v>
      </c>
    </row>
    <row r="43" spans="1:11" ht="43.5" customHeight="1">
      <c r="A43" s="46" t="s">
        <v>282</v>
      </c>
      <c r="B43" s="46" t="s">
        <v>283</v>
      </c>
      <c r="C43" s="47">
        <v>6000</v>
      </c>
      <c r="D43" s="47">
        <v>0</v>
      </c>
      <c r="E43" s="47"/>
      <c r="F43" s="47"/>
      <c r="G43" s="47"/>
      <c r="H43" s="47"/>
      <c r="I43" s="47">
        <v>0</v>
      </c>
      <c r="J43" s="47"/>
      <c r="K43" s="116">
        <f t="shared" si="1"/>
        <v>6000</v>
      </c>
    </row>
    <row r="44" spans="1:11" ht="37.2" customHeight="1">
      <c r="A44" s="46" t="s">
        <v>284</v>
      </c>
      <c r="B44" s="46" t="s">
        <v>285</v>
      </c>
      <c r="C44" s="47">
        <v>0</v>
      </c>
      <c r="D44" s="47">
        <v>117900</v>
      </c>
      <c r="E44" s="47"/>
      <c r="F44" s="47"/>
      <c r="G44" s="47"/>
      <c r="H44" s="47"/>
      <c r="I44" s="47">
        <v>0</v>
      </c>
      <c r="J44" s="47"/>
      <c r="K44" s="116">
        <f t="shared" si="1"/>
        <v>117900</v>
      </c>
    </row>
    <row r="45" spans="1:11" ht="19.5" customHeight="1">
      <c r="A45" s="46" t="s">
        <v>286</v>
      </c>
      <c r="B45" s="46" t="s">
        <v>287</v>
      </c>
      <c r="C45" s="47">
        <v>58460</v>
      </c>
      <c r="D45" s="47">
        <v>0</v>
      </c>
      <c r="E45" s="47"/>
      <c r="F45" s="47"/>
      <c r="G45" s="47"/>
      <c r="H45" s="47"/>
      <c r="I45" s="47">
        <v>0</v>
      </c>
      <c r="J45" s="47"/>
      <c r="K45" s="116">
        <f t="shared" si="1"/>
        <v>58460</v>
      </c>
    </row>
    <row r="46" spans="1:11" ht="37.5" customHeight="1">
      <c r="A46" s="46" t="s">
        <v>288</v>
      </c>
      <c r="B46" s="46" t="s">
        <v>289</v>
      </c>
      <c r="C46" s="47"/>
      <c r="D46" s="47"/>
      <c r="E46" s="47"/>
      <c r="F46" s="47">
        <v>36072</v>
      </c>
      <c r="G46" s="47"/>
      <c r="H46" s="47"/>
      <c r="I46" s="47">
        <v>11800</v>
      </c>
      <c r="J46" s="47"/>
      <c r="K46" s="116">
        <f>C46+D46+E46+F46+I46+J46</f>
        <v>47872</v>
      </c>
    </row>
    <row r="47" spans="1:11" ht="40.5" customHeight="1">
      <c r="A47" s="46" t="s">
        <v>290</v>
      </c>
      <c r="B47" s="46" t="s">
        <v>291</v>
      </c>
      <c r="C47" s="47">
        <v>72936</v>
      </c>
      <c r="D47" s="47"/>
      <c r="E47" s="47"/>
      <c r="F47" s="47"/>
      <c r="G47" s="47"/>
      <c r="H47" s="47"/>
      <c r="I47" s="47">
        <v>0</v>
      </c>
      <c r="J47" s="47"/>
      <c r="K47" s="116">
        <f>C47+D47+E47+F47+I47+J47</f>
        <v>72936</v>
      </c>
    </row>
    <row r="48" spans="1:11" ht="25.65" customHeight="1">
      <c r="A48" s="46" t="s">
        <v>292</v>
      </c>
      <c r="B48" s="46" t="s">
        <v>293</v>
      </c>
      <c r="C48" s="47">
        <v>20500</v>
      </c>
      <c r="D48" s="47">
        <v>15170</v>
      </c>
      <c r="E48" s="47"/>
      <c r="F48" s="47"/>
      <c r="G48" s="47"/>
      <c r="H48" s="47"/>
      <c r="I48" s="47"/>
      <c r="J48" s="47"/>
      <c r="K48" s="116">
        <f t="shared" si="2" ref="K48:K57">=C48+D48+E48+F48+I48+J48</f>
        <v>35670</v>
      </c>
    </row>
    <row r="49" spans="1:11" ht="51" customHeight="1">
      <c r="A49" s="46" t="s">
        <v>294</v>
      </c>
      <c r="B49" s="46" t="s">
        <v>295</v>
      </c>
      <c r="C49" s="47">
        <v>30032</v>
      </c>
      <c r="D49" s="47"/>
      <c r="E49" s="47"/>
      <c r="F49" s="47"/>
      <c r="G49" s="47">
        <v>20441</v>
      </c>
      <c r="H49" s="47"/>
      <c r="I49" s="47">
        <v>0</v>
      </c>
      <c r="J49" s="47"/>
      <c r="K49" s="116">
        <f>C49+D49+E49+F49+G49+H49+I49+J49</f>
        <v>50473</v>
      </c>
    </row>
    <row r="50" spans="1:11" ht="27" customHeight="1">
      <c r="A50" s="46" t="s">
        <v>296</v>
      </c>
      <c r="B50" s="46" t="s">
        <v>297</v>
      </c>
      <c r="C50" s="47">
        <v>1378</v>
      </c>
      <c r="D50" s="47"/>
      <c r="E50" s="47"/>
      <c r="F50" s="47">
        <v>5510</v>
      </c>
      <c r="G50" s="47"/>
      <c r="H50" s="47"/>
      <c r="I50" s="47">
        <v>0</v>
      </c>
      <c r="J50" s="47"/>
      <c r="K50" s="116">
        <f t="shared" si="2"/>
        <v>6888</v>
      </c>
    </row>
    <row r="51" spans="1:11" ht="36.75" customHeight="1">
      <c r="A51" s="46" t="s">
        <v>298</v>
      </c>
      <c r="B51" s="46" t="s">
        <v>165</v>
      </c>
      <c r="C51" s="47"/>
      <c r="D51" s="47"/>
      <c r="E51" s="47">
        <v>59101</v>
      </c>
      <c r="F51" s="47"/>
      <c r="G51" s="47"/>
      <c r="H51" s="47"/>
      <c r="I51" s="47">
        <v>415</v>
      </c>
      <c r="J51" s="47"/>
      <c r="K51" s="116">
        <f t="shared" si="2"/>
        <v>59516</v>
      </c>
    </row>
    <row r="52" spans="1:11" ht="71.25" customHeight="1">
      <c r="A52" s="46" t="s">
        <v>299</v>
      </c>
      <c r="B52" s="46" t="s">
        <v>166</v>
      </c>
      <c r="C52" s="47"/>
      <c r="D52" s="47"/>
      <c r="E52" s="47">
        <v>41778</v>
      </c>
      <c r="F52" s="47"/>
      <c r="G52" s="47"/>
      <c r="H52" s="47"/>
      <c r="I52" s="47">
        <v>15005</v>
      </c>
      <c r="J52" s="47"/>
      <c r="K52" s="116">
        <f t="shared" si="2"/>
        <v>56783</v>
      </c>
    </row>
    <row r="53" spans="1:11" ht="60" customHeight="1">
      <c r="A53" s="46" t="s">
        <v>300</v>
      </c>
      <c r="B53" s="46" t="s">
        <v>301</v>
      </c>
      <c r="C53" s="47"/>
      <c r="D53" s="47"/>
      <c r="E53" s="47">
        <v>12379</v>
      </c>
      <c r="F53" s="47"/>
      <c r="G53" s="47"/>
      <c r="H53" s="47"/>
      <c r="I53" s="47">
        <v>12923</v>
      </c>
      <c r="J53" s="47"/>
      <c r="K53" s="116">
        <f t="shared" si="2"/>
        <v>25302</v>
      </c>
    </row>
    <row r="54" spans="1:11" ht="93.75" customHeight="1">
      <c r="A54" s="46" t="s">
        <v>302</v>
      </c>
      <c r="B54" s="46" t="s">
        <v>303</v>
      </c>
      <c r="C54" s="47"/>
      <c r="D54" s="47"/>
      <c r="E54" s="47">
        <v>2600</v>
      </c>
      <c r="F54" s="47"/>
      <c r="G54" s="47"/>
      <c r="H54" s="47"/>
      <c r="I54" s="47">
        <v>11565</v>
      </c>
      <c r="J54" s="47"/>
      <c r="K54" s="116">
        <f t="shared" si="2"/>
        <v>14165</v>
      </c>
    </row>
    <row r="55" spans="1:11" ht="84" customHeight="1">
      <c r="A55" s="46" t="s">
        <v>304</v>
      </c>
      <c r="B55" s="46" t="s">
        <v>169</v>
      </c>
      <c r="C55" s="47"/>
      <c r="D55" s="47"/>
      <c r="E55" s="47">
        <v>34591</v>
      </c>
      <c r="F55" s="47"/>
      <c r="G55" s="47"/>
      <c r="H55" s="47"/>
      <c r="I55" s="47">
        <v>9846</v>
      </c>
      <c r="J55" s="47"/>
      <c r="K55" s="116">
        <f t="shared" si="2"/>
        <v>44437</v>
      </c>
    </row>
    <row r="56" spans="1:11" ht="70.5" customHeight="1">
      <c r="A56" s="46" t="s">
        <v>305</v>
      </c>
      <c r="B56" s="46" t="s">
        <v>170</v>
      </c>
      <c r="C56" s="47"/>
      <c r="D56" s="47"/>
      <c r="E56" s="47">
        <v>38524</v>
      </c>
      <c r="F56" s="47"/>
      <c r="G56" s="47"/>
      <c r="H56" s="47"/>
      <c r="I56" s="47">
        <v>0</v>
      </c>
      <c r="J56" s="47"/>
      <c r="K56" s="116">
        <f t="shared" si="2"/>
        <v>38524</v>
      </c>
    </row>
    <row r="57" spans="1:11" ht="25.65" customHeight="1">
      <c r="A57" s="46" t="s">
        <v>306</v>
      </c>
      <c r="B57" s="46" t="s">
        <v>307</v>
      </c>
      <c r="C57" s="47">
        <v>2280</v>
      </c>
      <c r="D57" s="47">
        <v>4740</v>
      </c>
      <c r="E57" s="47"/>
      <c r="F57" s="47"/>
      <c r="G57" s="47"/>
      <c r="H57" s="47"/>
      <c r="I57" s="47">
        <v>0</v>
      </c>
      <c r="J57" s="47"/>
      <c r="K57" s="116">
        <f t="shared" si="2"/>
        <v>7020</v>
      </c>
    </row>
    <row r="58" spans="1:11" s="112" customFormat="1" ht="25.65" customHeight="1">
      <c r="A58" s="185" t="s">
        <v>308</v>
      </c>
      <c r="B58" s="186"/>
      <c r="C58" s="49">
        <f>SUM(C42:C57)</f>
        <v>268603</v>
      </c>
      <c r="D58" s="49">
        <f>SUM(D42:D57)</f>
        <v>137810</v>
      </c>
      <c r="E58" s="49">
        <f>SUM(E42:E57)</f>
        <v>188973</v>
      </c>
      <c r="F58" s="49">
        <f>SUM(F42:F57)</f>
        <v>41582</v>
      </c>
      <c r="G58" s="49">
        <f>SUM(G42:G57)</f>
        <v>20441</v>
      </c>
      <c r="H58" s="49"/>
      <c r="I58" s="49">
        <f>SUM(I44:I57)</f>
        <v>61554</v>
      </c>
      <c r="J58" s="49"/>
      <c r="K58" s="113">
        <f>SUM(K42:K57)</f>
        <v>718963</v>
      </c>
    </row>
    <row r="59" spans="1:11" ht="25.65" customHeight="1">
      <c r="A59" s="174" t="s">
        <v>76</v>
      </c>
      <c r="B59" s="175"/>
      <c r="C59" s="175"/>
      <c r="D59" s="175"/>
      <c r="E59" s="175"/>
      <c r="F59" s="175"/>
      <c r="G59" s="175"/>
      <c r="H59" s="175"/>
      <c r="I59" s="175"/>
      <c r="J59" s="175"/>
      <c r="K59" s="176"/>
    </row>
    <row r="60" spans="1:11" ht="25.65" customHeight="1">
      <c r="A60" s="177"/>
      <c r="B60" s="178"/>
      <c r="C60" s="178"/>
      <c r="D60" s="178"/>
      <c r="E60" s="178"/>
      <c r="F60" s="178"/>
      <c r="G60" s="178"/>
      <c r="H60" s="178"/>
      <c r="I60" s="178"/>
      <c r="J60" s="178"/>
      <c r="K60" s="179"/>
    </row>
    <row r="61" spans="1:11" ht="25.65" customHeight="1">
      <c r="A61" s="183" t="s">
        <v>309</v>
      </c>
      <c r="B61" s="193"/>
      <c r="C61" s="193"/>
      <c r="D61" s="193"/>
      <c r="E61" s="193"/>
      <c r="F61" s="193"/>
      <c r="G61" s="193"/>
      <c r="H61" s="193"/>
      <c r="I61" s="193"/>
      <c r="J61" s="193"/>
      <c r="K61" s="184"/>
    </row>
    <row r="62" spans="1:11" ht="21" customHeight="1">
      <c r="A62" s="46" t="s">
        <v>310</v>
      </c>
      <c r="B62" s="46" t="s">
        <v>311</v>
      </c>
      <c r="C62" s="47">
        <v>652601</v>
      </c>
      <c r="D62" s="47"/>
      <c r="E62" s="47"/>
      <c r="F62" s="47"/>
      <c r="G62" s="47"/>
      <c r="H62" s="47"/>
      <c r="I62" s="47">
        <v>0</v>
      </c>
      <c r="J62" s="47"/>
      <c r="K62" s="116">
        <f>C62+D62+E62+F62+G62+H62+I62+J62</f>
        <v>652601</v>
      </c>
    </row>
    <row r="63" spans="1:11" ht="38.25" customHeight="1">
      <c r="A63" s="46" t="s">
        <v>312</v>
      </c>
      <c r="B63" s="46" t="s">
        <v>313</v>
      </c>
      <c r="C63" s="47">
        <v>34894</v>
      </c>
      <c r="D63" s="47"/>
      <c r="E63" s="47"/>
      <c r="F63" s="47"/>
      <c r="G63" s="47"/>
      <c r="H63" s="47"/>
      <c r="I63" s="47">
        <v>0</v>
      </c>
      <c r="J63" s="47"/>
      <c r="K63" s="116">
        <f t="shared" si="3" ref="K63:K85">=C63+D63+E63+F63+G63+H63+I63+J63</f>
        <v>34894</v>
      </c>
    </row>
    <row r="64" spans="1:11" ht="37.5" customHeight="1">
      <c r="A64" s="46" t="s">
        <v>314</v>
      </c>
      <c r="B64" s="46" t="s">
        <v>315</v>
      </c>
      <c r="C64" s="47">
        <v>20916</v>
      </c>
      <c r="D64" s="47"/>
      <c r="E64" s="47"/>
      <c r="F64" s="47"/>
      <c r="G64" s="47"/>
      <c r="H64" s="47"/>
      <c r="I64" s="47">
        <v>0</v>
      </c>
      <c r="J64" s="47"/>
      <c r="K64" s="116">
        <f t="shared" si="3"/>
        <v>20916</v>
      </c>
    </row>
    <row r="65" spans="1:11" ht="34.5" customHeight="1">
      <c r="A65" s="46" t="s">
        <v>316</v>
      </c>
      <c r="B65" s="46" t="s">
        <v>317</v>
      </c>
      <c r="C65" s="47">
        <v>31659</v>
      </c>
      <c r="D65" s="47"/>
      <c r="E65" s="47"/>
      <c r="F65" s="47"/>
      <c r="G65" s="47"/>
      <c r="H65" s="47"/>
      <c r="I65" s="47">
        <v>0</v>
      </c>
      <c r="J65" s="47"/>
      <c r="K65" s="116">
        <f t="shared" si="3"/>
        <v>31659</v>
      </c>
    </row>
    <row r="66" spans="1:11" ht="34.5" customHeight="1">
      <c r="A66" s="46" t="s">
        <v>318</v>
      </c>
      <c r="B66" s="46" t="s">
        <v>319</v>
      </c>
      <c r="C66" s="47">
        <v>18970</v>
      </c>
      <c r="D66" s="47"/>
      <c r="E66" s="47"/>
      <c r="F66" s="47"/>
      <c r="G66" s="47"/>
      <c r="H66" s="47"/>
      <c r="I66" s="47">
        <v>0</v>
      </c>
      <c r="J66" s="47"/>
      <c r="K66" s="116">
        <f t="shared" si="3"/>
        <v>18970</v>
      </c>
    </row>
    <row r="67" spans="1:11" ht="33" customHeight="1">
      <c r="A67" s="46" t="s">
        <v>320</v>
      </c>
      <c r="B67" s="46" t="s">
        <v>321</v>
      </c>
      <c r="C67" s="47">
        <v>32859</v>
      </c>
      <c r="D67" s="47"/>
      <c r="E67" s="47"/>
      <c r="F67" s="47"/>
      <c r="G67" s="47"/>
      <c r="H67" s="47"/>
      <c r="I67" s="47">
        <v>0</v>
      </c>
      <c r="J67" s="47"/>
      <c r="K67" s="116">
        <f t="shared" si="3"/>
        <v>32859</v>
      </c>
    </row>
    <row r="68" spans="1:11" ht="24.75" customHeight="1">
      <c r="A68" s="46" t="s">
        <v>322</v>
      </c>
      <c r="B68" s="46" t="s">
        <v>323</v>
      </c>
      <c r="C68" s="47">
        <v>15323</v>
      </c>
      <c r="D68" s="47"/>
      <c r="E68" s="47"/>
      <c r="F68" s="47"/>
      <c r="G68" s="47"/>
      <c r="H68" s="47"/>
      <c r="I68" s="47">
        <v>0</v>
      </c>
      <c r="J68" s="47"/>
      <c r="K68" s="116">
        <f t="shared" si="3"/>
        <v>15323</v>
      </c>
    </row>
    <row r="69" spans="1:11" ht="33.75" customHeight="1">
      <c r="A69" s="46" t="s">
        <v>324</v>
      </c>
      <c r="B69" s="46" t="s">
        <v>325</v>
      </c>
      <c r="C69" s="47">
        <v>313902</v>
      </c>
      <c r="D69" s="47"/>
      <c r="E69" s="47"/>
      <c r="F69" s="47"/>
      <c r="G69" s="47"/>
      <c r="H69" s="47"/>
      <c r="I69" s="47">
        <v>0</v>
      </c>
      <c r="J69" s="47"/>
      <c r="K69" s="116">
        <f t="shared" si="3"/>
        <v>313902</v>
      </c>
    </row>
    <row r="70" spans="1:11" ht="87" customHeight="1">
      <c r="A70" s="46" t="s">
        <v>326</v>
      </c>
      <c r="B70" s="46" t="s">
        <v>139</v>
      </c>
      <c r="C70" s="47">
        <v>3081</v>
      </c>
      <c r="D70" s="47">
        <v>17453</v>
      </c>
      <c r="E70" s="47"/>
      <c r="F70" s="47"/>
      <c r="G70" s="47"/>
      <c r="H70" s="47"/>
      <c r="I70" s="47">
        <v>63225</v>
      </c>
      <c r="J70" s="47"/>
      <c r="K70" s="116">
        <f t="shared" si="3"/>
        <v>83759</v>
      </c>
    </row>
    <row r="71" spans="1:11" ht="40.5" customHeight="1">
      <c r="A71" s="46" t="s">
        <v>327</v>
      </c>
      <c r="B71" s="46" t="s">
        <v>328</v>
      </c>
      <c r="C71" s="47">
        <v>110015</v>
      </c>
      <c r="D71" s="47"/>
      <c r="E71" s="47"/>
      <c r="F71" s="47"/>
      <c r="G71" s="47"/>
      <c r="H71" s="47"/>
      <c r="I71" s="47">
        <v>0</v>
      </c>
      <c r="J71" s="47"/>
      <c r="K71" s="116">
        <f t="shared" si="3"/>
        <v>110015</v>
      </c>
    </row>
    <row r="72" spans="1:11" ht="27.75" customHeight="1">
      <c r="A72" s="46" t="s">
        <v>329</v>
      </c>
      <c r="B72" s="46" t="s">
        <v>330</v>
      </c>
      <c r="C72" s="47">
        <v>38178</v>
      </c>
      <c r="D72" s="47"/>
      <c r="E72" s="47"/>
      <c r="F72" s="47"/>
      <c r="G72" s="47"/>
      <c r="H72" s="47"/>
      <c r="I72" s="47">
        <v>0</v>
      </c>
      <c r="J72" s="47"/>
      <c r="K72" s="116">
        <f t="shared" si="3"/>
        <v>38178</v>
      </c>
    </row>
    <row r="73" spans="1:11" ht="42.75" customHeight="1">
      <c r="A73" s="46" t="s">
        <v>331</v>
      </c>
      <c r="B73" s="46" t="s">
        <v>332</v>
      </c>
      <c r="C73" s="47">
        <v>25172</v>
      </c>
      <c r="D73" s="47"/>
      <c r="E73" s="47"/>
      <c r="F73" s="47"/>
      <c r="G73" s="47"/>
      <c r="H73" s="47"/>
      <c r="I73" s="47">
        <v>0</v>
      </c>
      <c r="J73" s="47"/>
      <c r="K73" s="116">
        <f t="shared" si="3"/>
        <v>25172</v>
      </c>
    </row>
    <row r="74" spans="1:11" ht="25.65" customHeight="1">
      <c r="A74" s="46" t="s">
        <v>333</v>
      </c>
      <c r="B74" s="46" t="s">
        <v>334</v>
      </c>
      <c r="C74" s="47">
        <v>11644</v>
      </c>
      <c r="D74" s="47"/>
      <c r="E74" s="47"/>
      <c r="F74" s="47"/>
      <c r="G74" s="47"/>
      <c r="H74" s="47"/>
      <c r="I74" s="47">
        <v>0</v>
      </c>
      <c r="J74" s="47"/>
      <c r="K74" s="116">
        <f t="shared" si="3"/>
        <v>11644</v>
      </c>
    </row>
    <row r="75" spans="1:11" ht="39.75" customHeight="1">
      <c r="A75" s="46" t="s">
        <v>335</v>
      </c>
      <c r="B75" s="46" t="s">
        <v>336</v>
      </c>
      <c r="C75" s="47">
        <v>32332</v>
      </c>
      <c r="D75" s="47"/>
      <c r="E75" s="47"/>
      <c r="F75" s="47"/>
      <c r="G75" s="47"/>
      <c r="H75" s="47"/>
      <c r="I75" s="47">
        <v>0</v>
      </c>
      <c r="J75" s="47"/>
      <c r="K75" s="116">
        <f t="shared" si="3"/>
        <v>32332</v>
      </c>
    </row>
    <row r="76" spans="1:11" ht="32.25" customHeight="1">
      <c r="A76" s="46" t="s">
        <v>337</v>
      </c>
      <c r="B76" s="46" t="s">
        <v>338</v>
      </c>
      <c r="C76" s="47">
        <v>3546</v>
      </c>
      <c r="D76" s="47"/>
      <c r="E76" s="47"/>
      <c r="F76" s="47"/>
      <c r="G76" s="47"/>
      <c r="H76" s="47"/>
      <c r="I76" s="47">
        <v>0</v>
      </c>
      <c r="J76" s="47"/>
      <c r="K76" s="116">
        <f t="shared" si="3"/>
        <v>3546</v>
      </c>
    </row>
    <row r="77" spans="1:11" ht="33.75" customHeight="1">
      <c r="A77" s="46" t="s">
        <v>339</v>
      </c>
      <c r="B77" s="46" t="s">
        <v>340</v>
      </c>
      <c r="C77" s="47">
        <v>21464</v>
      </c>
      <c r="D77" s="47"/>
      <c r="E77" s="47"/>
      <c r="F77" s="47"/>
      <c r="G77" s="47"/>
      <c r="H77" s="47"/>
      <c r="I77" s="47">
        <v>0</v>
      </c>
      <c r="J77" s="47"/>
      <c r="K77" s="116">
        <f t="shared" si="3"/>
        <v>21464</v>
      </c>
    </row>
    <row r="78" spans="1:11" ht="25.65" customHeight="1">
      <c r="A78" s="46" t="s">
        <v>341</v>
      </c>
      <c r="B78" s="46" t="s">
        <v>342</v>
      </c>
      <c r="C78" s="47">
        <v>2057</v>
      </c>
      <c r="D78" s="47"/>
      <c r="E78" s="47"/>
      <c r="F78" s="47"/>
      <c r="G78" s="47"/>
      <c r="H78" s="47"/>
      <c r="I78" s="47">
        <v>0</v>
      </c>
      <c r="J78" s="47"/>
      <c r="K78" s="116">
        <f t="shared" si="3"/>
        <v>2057</v>
      </c>
    </row>
    <row r="79" spans="1:11" ht="33.75" customHeight="1">
      <c r="A79" s="46" t="s">
        <v>343</v>
      </c>
      <c r="B79" s="46" t="s">
        <v>344</v>
      </c>
      <c r="C79" s="47">
        <v>35722</v>
      </c>
      <c r="D79" s="47"/>
      <c r="E79" s="47"/>
      <c r="F79" s="47"/>
      <c r="G79" s="47"/>
      <c r="H79" s="47"/>
      <c r="I79" s="47">
        <v>0</v>
      </c>
      <c r="J79" s="47"/>
      <c r="K79" s="116">
        <f t="shared" si="3"/>
        <v>35722</v>
      </c>
    </row>
    <row r="80" spans="1:11" ht="25.65" customHeight="1">
      <c r="A80" s="46" t="s">
        <v>345</v>
      </c>
      <c r="B80" s="46" t="s">
        <v>346</v>
      </c>
      <c r="C80" s="47">
        <v>8624</v>
      </c>
      <c r="D80" s="47"/>
      <c r="E80" s="47"/>
      <c r="F80" s="47"/>
      <c r="G80" s="47"/>
      <c r="H80" s="47"/>
      <c r="I80" s="47">
        <v>0</v>
      </c>
      <c r="J80" s="47"/>
      <c r="K80" s="116">
        <f t="shared" si="3"/>
        <v>8624</v>
      </c>
    </row>
    <row r="81" spans="1:11" ht="38.25" customHeight="1">
      <c r="A81" s="46" t="s">
        <v>347</v>
      </c>
      <c r="B81" s="46" t="s">
        <v>348</v>
      </c>
      <c r="C81" s="47">
        <v>49391</v>
      </c>
      <c r="D81" s="47"/>
      <c r="E81" s="47"/>
      <c r="F81" s="47"/>
      <c r="G81" s="47"/>
      <c r="H81" s="47"/>
      <c r="I81" s="47">
        <v>0</v>
      </c>
      <c r="J81" s="47"/>
      <c r="K81" s="116">
        <f t="shared" si="3"/>
        <v>49391</v>
      </c>
    </row>
    <row r="82" spans="1:11" ht="25.5" customHeight="1">
      <c r="A82" s="46" t="s">
        <v>349</v>
      </c>
      <c r="B82" s="46" t="s">
        <v>350</v>
      </c>
      <c r="C82" s="47">
        <v>32332</v>
      </c>
      <c r="D82" s="47"/>
      <c r="E82" s="47"/>
      <c r="F82" s="47"/>
      <c r="G82" s="47"/>
      <c r="H82" s="47"/>
      <c r="I82" s="47">
        <v>0</v>
      </c>
      <c r="J82" s="47"/>
      <c r="K82" s="116">
        <f t="shared" si="3"/>
        <v>32332</v>
      </c>
    </row>
    <row r="83" spans="1:11" ht="31.5" customHeight="1">
      <c r="A83" s="46" t="s">
        <v>351</v>
      </c>
      <c r="B83" s="46" t="s">
        <v>352</v>
      </c>
      <c r="C83" s="47"/>
      <c r="D83" s="47"/>
      <c r="E83" s="47"/>
      <c r="F83" s="47"/>
      <c r="G83" s="47"/>
      <c r="H83" s="47"/>
      <c r="I83" s="47"/>
      <c r="J83" s="47"/>
      <c r="K83" s="116">
        <f t="shared" si="3"/>
        <v>0</v>
      </c>
    </row>
    <row r="84" spans="1:11" ht="33.75" customHeight="1">
      <c r="A84" s="46" t="s">
        <v>353</v>
      </c>
      <c r="B84" s="46" t="s">
        <v>354</v>
      </c>
      <c r="C84" s="47">
        <v>356496</v>
      </c>
      <c r="D84" s="47"/>
      <c r="E84" s="47"/>
      <c r="F84" s="47"/>
      <c r="G84" s="47"/>
      <c r="H84" s="47"/>
      <c r="I84" s="47">
        <v>0</v>
      </c>
      <c r="J84" s="47"/>
      <c r="K84" s="116">
        <f t="shared" si="3"/>
        <v>356496</v>
      </c>
    </row>
    <row r="85" spans="1:11" ht="25.2" customHeight="1">
      <c r="A85" s="46" t="s">
        <v>355</v>
      </c>
      <c r="B85" s="46" t="s">
        <v>356</v>
      </c>
      <c r="C85" s="47">
        <v>443224</v>
      </c>
      <c r="D85" s="47"/>
      <c r="E85" s="47"/>
      <c r="F85" s="47"/>
      <c r="G85" s="47"/>
      <c r="H85" s="47"/>
      <c r="I85" s="47">
        <v>0</v>
      </c>
      <c r="J85" s="47"/>
      <c r="K85" s="116">
        <f t="shared" si="3"/>
        <v>443224</v>
      </c>
    </row>
    <row r="86" spans="1:11" ht="28.5" customHeight="1">
      <c r="A86" s="120"/>
      <c r="B86" s="53" t="s">
        <v>357</v>
      </c>
      <c r="C86" s="51">
        <f>SUM(C62:C85)</f>
        <v>2294402</v>
      </c>
      <c r="D86" s="51"/>
      <c r="E86" s="51"/>
      <c r="F86" s="51"/>
      <c r="G86" s="51"/>
      <c r="H86" s="51"/>
      <c r="I86" s="51"/>
      <c r="J86" s="51"/>
      <c r="K86" s="115">
        <f>SUM(K62:K85)</f>
        <v>2375080</v>
      </c>
    </row>
    <row r="87" spans="1:11" ht="25.2" customHeight="1">
      <c r="A87" s="46"/>
      <c r="B87" s="53"/>
      <c r="C87" s="52"/>
      <c r="D87" s="52"/>
      <c r="E87" s="52"/>
      <c r="F87" s="52"/>
      <c r="G87" s="52"/>
      <c r="H87" s="52"/>
      <c r="I87" s="52"/>
      <c r="J87" s="52"/>
      <c r="K87" s="76"/>
    </row>
    <row r="88" spans="1:11" ht="25.65" customHeight="1">
      <c r="A88" s="180" t="s">
        <v>358</v>
      </c>
      <c r="B88" s="181"/>
      <c r="C88" s="181"/>
      <c r="D88" s="181"/>
      <c r="E88" s="181"/>
      <c r="F88" s="181"/>
      <c r="G88" s="181"/>
      <c r="H88" s="181"/>
      <c r="I88" s="181"/>
      <c r="J88" s="181"/>
      <c r="K88" s="182"/>
    </row>
    <row r="89" spans="1:11" ht="22.5" customHeight="1">
      <c r="A89" s="46" t="s">
        <v>359</v>
      </c>
      <c r="B89" s="46" t="s">
        <v>360</v>
      </c>
      <c r="C89" s="47">
        <v>165098</v>
      </c>
      <c r="D89" s="47">
        <v>0</v>
      </c>
      <c r="E89" s="47"/>
      <c r="F89" s="47"/>
      <c r="G89" s="47"/>
      <c r="H89" s="47"/>
      <c r="I89" s="47">
        <v>0</v>
      </c>
      <c r="J89" s="47"/>
      <c r="K89" s="116">
        <f>C89+D89+E89+F89+G89+H89+I89+J89</f>
        <v>165098</v>
      </c>
    </row>
    <row r="90" spans="1:11" ht="72.75" customHeight="1">
      <c r="A90" s="46" t="s">
        <v>361</v>
      </c>
      <c r="B90" s="46" t="s">
        <v>362</v>
      </c>
      <c r="C90" s="47">
        <v>12100</v>
      </c>
      <c r="D90" s="47"/>
      <c r="E90" s="47">
        <v>402891</v>
      </c>
      <c r="F90" s="47"/>
      <c r="G90" s="47"/>
      <c r="H90" s="47"/>
      <c r="I90" s="47"/>
      <c r="J90" s="47">
        <v>259902</v>
      </c>
      <c r="K90" s="116">
        <f t="shared" si="4" ref="K90:K100">=C90+D90+E90+F90+G90+H90+I90+J90</f>
        <v>674893</v>
      </c>
    </row>
    <row r="91" spans="1:11" ht="39" customHeight="1">
      <c r="A91" s="46" t="s">
        <v>363</v>
      </c>
      <c r="B91" s="46" t="s">
        <v>364</v>
      </c>
      <c r="C91" s="47">
        <v>2168</v>
      </c>
      <c r="D91" s="47">
        <v>0</v>
      </c>
      <c r="E91" s="47"/>
      <c r="F91" s="47"/>
      <c r="G91" s="47"/>
      <c r="H91" s="47"/>
      <c r="I91" s="47">
        <v>0</v>
      </c>
      <c r="J91" s="47"/>
      <c r="K91" s="116">
        <f t="shared" si="4"/>
        <v>2168</v>
      </c>
    </row>
    <row r="92" spans="1:11" ht="34.5" customHeight="1">
      <c r="A92" s="46" t="s">
        <v>365</v>
      </c>
      <c r="B92" s="46" t="s">
        <v>366</v>
      </c>
      <c r="C92" s="47">
        <v>361</v>
      </c>
      <c r="D92" s="47">
        <v>0</v>
      </c>
      <c r="E92" s="47"/>
      <c r="F92" s="47"/>
      <c r="G92" s="47"/>
      <c r="H92" s="47"/>
      <c r="I92" s="47">
        <v>0</v>
      </c>
      <c r="J92" s="47"/>
      <c r="K92" s="116">
        <f t="shared" si="4"/>
        <v>361</v>
      </c>
    </row>
    <row r="93" spans="1:11" ht="34.5" customHeight="1">
      <c r="A93" s="46" t="s">
        <v>367</v>
      </c>
      <c r="B93" s="46" t="s">
        <v>368</v>
      </c>
      <c r="C93" s="47">
        <v>2250</v>
      </c>
      <c r="D93" s="47">
        <v>0</v>
      </c>
      <c r="E93" s="47"/>
      <c r="F93" s="47"/>
      <c r="G93" s="47"/>
      <c r="H93" s="47"/>
      <c r="I93" s="47">
        <v>0</v>
      </c>
      <c r="J93" s="47"/>
      <c r="K93" s="116">
        <f t="shared" si="4"/>
        <v>2250</v>
      </c>
    </row>
    <row r="94" spans="1:11" ht="27" customHeight="1">
      <c r="A94" s="46" t="s">
        <v>369</v>
      </c>
      <c r="B94" s="46" t="s">
        <v>370</v>
      </c>
      <c r="C94" s="47">
        <v>6100</v>
      </c>
      <c r="D94" s="47">
        <v>0</v>
      </c>
      <c r="E94" s="47"/>
      <c r="F94" s="47"/>
      <c r="G94" s="47"/>
      <c r="H94" s="47"/>
      <c r="I94" s="47">
        <v>0</v>
      </c>
      <c r="J94" s="47"/>
      <c r="K94" s="116">
        <f t="shared" si="4"/>
        <v>6100</v>
      </c>
    </row>
    <row r="95" spans="1:11" ht="42.75" customHeight="1">
      <c r="A95" s="46" t="s">
        <v>371</v>
      </c>
      <c r="B95" s="46" t="s">
        <v>372</v>
      </c>
      <c r="C95" s="47">
        <v>9685</v>
      </c>
      <c r="D95" s="47">
        <v>0</v>
      </c>
      <c r="E95" s="47"/>
      <c r="F95" s="47"/>
      <c r="G95" s="47"/>
      <c r="H95" s="47"/>
      <c r="I95" s="47">
        <v>0</v>
      </c>
      <c r="J95" s="47"/>
      <c r="K95" s="116">
        <f t="shared" si="4"/>
        <v>9685</v>
      </c>
    </row>
    <row r="96" spans="1:11" ht="39.75" customHeight="1">
      <c r="A96" s="46" t="s">
        <v>373</v>
      </c>
      <c r="B96" s="46" t="s">
        <v>374</v>
      </c>
      <c r="C96" s="47">
        <v>14740</v>
      </c>
      <c r="D96" s="47">
        <v>0</v>
      </c>
      <c r="E96" s="47"/>
      <c r="F96" s="47"/>
      <c r="G96" s="47"/>
      <c r="H96" s="47"/>
      <c r="I96" s="47">
        <v>0</v>
      </c>
      <c r="J96" s="47"/>
      <c r="K96" s="116">
        <f t="shared" si="4"/>
        <v>14740</v>
      </c>
    </row>
    <row r="97" spans="1:11" ht="31.5" customHeight="1">
      <c r="A97" s="46" t="s">
        <v>375</v>
      </c>
      <c r="B97" s="46" t="s">
        <v>376</v>
      </c>
      <c r="C97" s="47">
        <v>1988</v>
      </c>
      <c r="D97" s="47">
        <v>0</v>
      </c>
      <c r="E97" s="47"/>
      <c r="F97" s="47"/>
      <c r="G97" s="47"/>
      <c r="H97" s="47"/>
      <c r="I97" s="47">
        <v>0</v>
      </c>
      <c r="J97" s="47"/>
      <c r="K97" s="116">
        <f t="shared" si="4"/>
        <v>1988</v>
      </c>
    </row>
    <row r="98" spans="1:11" ht="36.75" customHeight="1">
      <c r="A98" s="46" t="s">
        <v>377</v>
      </c>
      <c r="B98" s="46" t="s">
        <v>378</v>
      </c>
      <c r="C98" s="47">
        <v>440</v>
      </c>
      <c r="D98" s="47">
        <v>0</v>
      </c>
      <c r="E98" s="47"/>
      <c r="F98" s="47"/>
      <c r="G98" s="47"/>
      <c r="H98" s="47"/>
      <c r="I98" s="47">
        <v>0</v>
      </c>
      <c r="J98" s="47"/>
      <c r="K98" s="116">
        <f t="shared" si="4"/>
        <v>440</v>
      </c>
    </row>
    <row r="99" spans="1:11" ht="39" customHeight="1">
      <c r="A99" s="46" t="s">
        <v>379</v>
      </c>
      <c r="B99" s="46" t="s">
        <v>380</v>
      </c>
      <c r="C99" s="47">
        <v>468</v>
      </c>
      <c r="D99" s="47">
        <v>0</v>
      </c>
      <c r="E99" s="47"/>
      <c r="F99" s="47"/>
      <c r="G99" s="47"/>
      <c r="H99" s="47"/>
      <c r="I99" s="47">
        <v>0</v>
      </c>
      <c r="J99" s="47"/>
      <c r="K99" s="116">
        <f t="shared" si="4"/>
        <v>468</v>
      </c>
    </row>
    <row r="100" spans="1:11" ht="42" customHeight="1">
      <c r="A100" s="46" t="s">
        <v>381</v>
      </c>
      <c r="B100" s="46" t="s">
        <v>382</v>
      </c>
      <c r="C100" s="47">
        <v>2740</v>
      </c>
      <c r="D100" s="47">
        <v>0</v>
      </c>
      <c r="E100" s="47"/>
      <c r="F100" s="47"/>
      <c r="G100" s="47"/>
      <c r="H100" s="47"/>
      <c r="I100" s="47">
        <v>0</v>
      </c>
      <c r="J100" s="47"/>
      <c r="K100" s="116">
        <f t="shared" si="4"/>
        <v>2740</v>
      </c>
    </row>
    <row r="101" spans="1:11" ht="14.4" customHeight="1">
      <c r="A101" s="183" t="s">
        <v>383</v>
      </c>
      <c r="B101" s="184"/>
      <c r="C101" s="51">
        <f>SUM(C89:C100)</f>
        <v>218138</v>
      </c>
      <c r="D101" s="117"/>
      <c r="E101" s="117"/>
      <c r="F101" s="117"/>
      <c r="G101" s="117"/>
      <c r="H101" s="117"/>
      <c r="I101" s="117"/>
      <c r="J101" s="117"/>
      <c r="K101" s="115">
        <f>SUM(K89:K100)</f>
        <v>880931</v>
      </c>
    </row>
    <row r="102" spans="1:11" ht="14.4" customHeight="1">
      <c r="A102" s="187" t="s">
        <v>384</v>
      </c>
      <c r="B102" s="188"/>
      <c r="C102" s="188"/>
      <c r="D102" s="188"/>
      <c r="E102" s="188"/>
      <c r="F102" s="188"/>
      <c r="G102" s="188"/>
      <c r="H102" s="188"/>
      <c r="I102" s="188"/>
      <c r="J102" s="188"/>
      <c r="K102" s="189"/>
    </row>
    <row r="103" spans="1:11" ht="14.4" customHeight="1">
      <c r="A103" s="190"/>
      <c r="B103" s="191"/>
      <c r="C103" s="191"/>
      <c r="D103" s="191"/>
      <c r="E103" s="191"/>
      <c r="F103" s="191"/>
      <c r="G103" s="191"/>
      <c r="H103" s="191"/>
      <c r="I103" s="191"/>
      <c r="J103" s="191"/>
      <c r="K103" s="192"/>
    </row>
    <row r="104" spans="1:11" ht="39.75" customHeight="1">
      <c r="A104" s="46" t="s">
        <v>385</v>
      </c>
      <c r="B104" s="46" t="s">
        <v>386</v>
      </c>
      <c r="C104" s="47">
        <v>496883</v>
      </c>
      <c r="D104" s="47">
        <v>0</v>
      </c>
      <c r="E104" s="47"/>
      <c r="F104" s="47"/>
      <c r="G104" s="47"/>
      <c r="H104" s="47"/>
      <c r="I104" s="47"/>
      <c r="J104" s="47">
        <v>53687</v>
      </c>
      <c r="K104" s="116">
        <f>C104+D104+E104+F104+G104+H104+I104+J104</f>
        <v>550570</v>
      </c>
    </row>
    <row r="105" spans="1:11" ht="62.25" customHeight="1">
      <c r="A105" s="46" t="s">
        <v>387</v>
      </c>
      <c r="B105" s="46" t="s">
        <v>171</v>
      </c>
      <c r="C105" s="47"/>
      <c r="D105" s="47"/>
      <c r="E105" s="47">
        <v>49890</v>
      </c>
      <c r="F105" s="47"/>
      <c r="G105" s="47"/>
      <c r="H105" s="47"/>
      <c r="I105" s="47">
        <v>98865</v>
      </c>
      <c r="J105" s="47">
        <v>-49890</v>
      </c>
      <c r="K105" s="116">
        <f t="shared" si="5" ref="K105:K114">=C105+D105+E105+F105+G105+H105+I105+J105</f>
        <v>98865</v>
      </c>
    </row>
    <row r="106" spans="1:11" ht="25.65" customHeight="1">
      <c r="A106" s="46" t="s">
        <v>388</v>
      </c>
      <c r="B106" s="46" t="s">
        <v>205</v>
      </c>
      <c r="C106" s="47">
        <v>6021</v>
      </c>
      <c r="D106" s="47">
        <v>48687</v>
      </c>
      <c r="E106" s="47"/>
      <c r="F106" s="47"/>
      <c r="G106" s="47"/>
      <c r="H106" s="47"/>
      <c r="I106" s="47">
        <v>0</v>
      </c>
      <c r="J106" s="47"/>
      <c r="K106" s="116">
        <f t="shared" si="5"/>
        <v>54708</v>
      </c>
    </row>
    <row r="107" spans="1:11" ht="47.25" customHeight="1">
      <c r="A107" s="46" t="s">
        <v>389</v>
      </c>
      <c r="B107" s="46" t="s">
        <v>390</v>
      </c>
      <c r="C107" s="47"/>
      <c r="D107" s="47"/>
      <c r="E107" s="47"/>
      <c r="F107" s="47"/>
      <c r="G107" s="47"/>
      <c r="H107" s="47">
        <v>145000</v>
      </c>
      <c r="I107" s="47">
        <v>23625</v>
      </c>
      <c r="J107" s="47">
        <v>-145000</v>
      </c>
      <c r="K107" s="116">
        <f t="shared" si="5"/>
        <v>23625</v>
      </c>
    </row>
    <row r="108" spans="1:11" ht="64.5" customHeight="1">
      <c r="A108" s="46" t="s">
        <v>391</v>
      </c>
      <c r="B108" s="46" t="s">
        <v>172</v>
      </c>
      <c r="C108" s="47">
        <v>235247</v>
      </c>
      <c r="D108" s="47"/>
      <c r="E108" s="47">
        <v>30000</v>
      </c>
      <c r="F108" s="47"/>
      <c r="G108" s="47"/>
      <c r="H108" s="47"/>
      <c r="I108" s="47">
        <v>34629</v>
      </c>
      <c r="J108" s="47">
        <v>107514</v>
      </c>
      <c r="K108" s="116">
        <f t="shared" si="5"/>
        <v>407390</v>
      </c>
    </row>
    <row r="109" spans="1:11" ht="106.5" customHeight="1">
      <c r="A109" s="46" t="s">
        <v>392</v>
      </c>
      <c r="B109" s="46" t="s">
        <v>393</v>
      </c>
      <c r="C109" s="47">
        <v>6836</v>
      </c>
      <c r="D109" s="47">
        <v>0</v>
      </c>
      <c r="E109" s="47"/>
      <c r="F109" s="47"/>
      <c r="G109" s="47"/>
      <c r="H109" s="47"/>
      <c r="I109" s="47">
        <v>3763</v>
      </c>
      <c r="J109" s="47">
        <v>339211</v>
      </c>
      <c r="K109" s="116">
        <f t="shared" si="5"/>
        <v>349810</v>
      </c>
    </row>
    <row r="110" spans="1:11" ht="42.75" customHeight="1">
      <c r="A110" s="46" t="s">
        <v>394</v>
      </c>
      <c r="B110" s="46" t="s">
        <v>395</v>
      </c>
      <c r="C110" s="47">
        <v>74800</v>
      </c>
      <c r="D110" s="47"/>
      <c r="E110" s="47">
        <v>180000</v>
      </c>
      <c r="F110" s="47"/>
      <c r="G110" s="47"/>
      <c r="H110" s="47"/>
      <c r="I110" s="47">
        <v>0</v>
      </c>
      <c r="J110" s="47"/>
      <c r="K110" s="116">
        <f t="shared" si="5"/>
        <v>254800</v>
      </c>
    </row>
    <row r="111" spans="1:11" ht="25.65" customHeight="1">
      <c r="A111" s="46" t="s">
        <v>396</v>
      </c>
      <c r="B111" s="46" t="s">
        <v>397</v>
      </c>
      <c r="C111" s="47">
        <v>0</v>
      </c>
      <c r="D111" s="47">
        <v>0</v>
      </c>
      <c r="E111" s="47"/>
      <c r="F111" s="47"/>
      <c r="G111" s="47"/>
      <c r="H111" s="47"/>
      <c r="I111" s="47">
        <v>43230</v>
      </c>
      <c r="J111" s="47"/>
      <c r="K111" s="116">
        <f t="shared" si="5"/>
        <v>43230</v>
      </c>
    </row>
    <row r="112" spans="1:11" ht="51.75" customHeight="1">
      <c r="A112" s="46" t="s">
        <v>398</v>
      </c>
      <c r="B112" s="46" t="s">
        <v>174</v>
      </c>
      <c r="C112" s="47">
        <v>5482</v>
      </c>
      <c r="D112" s="47"/>
      <c r="E112" s="47">
        <v>21600</v>
      </c>
      <c r="F112" s="47"/>
      <c r="G112" s="47"/>
      <c r="H112" s="47"/>
      <c r="I112" s="47">
        <v>5400</v>
      </c>
      <c r="J112" s="47"/>
      <c r="K112" s="116">
        <f t="shared" si="5"/>
        <v>32482</v>
      </c>
    </row>
    <row r="113" spans="1:11" ht="69" customHeight="1">
      <c r="A113" s="46" t="s">
        <v>399</v>
      </c>
      <c r="B113" s="46" t="s">
        <v>400</v>
      </c>
      <c r="C113" s="47">
        <v>11737</v>
      </c>
      <c r="D113" s="47"/>
      <c r="E113" s="47">
        <v>23856</v>
      </c>
      <c r="F113" s="47"/>
      <c r="G113" s="47"/>
      <c r="H113" s="47"/>
      <c r="I113" s="47">
        <v>80395</v>
      </c>
      <c r="J113" s="47">
        <v>122467</v>
      </c>
      <c r="K113" s="116">
        <f t="shared" si="5"/>
        <v>238455</v>
      </c>
    </row>
    <row r="114" spans="1:11" ht="37.5" customHeight="1">
      <c r="A114" s="46" t="s">
        <v>401</v>
      </c>
      <c r="B114" s="46" t="s">
        <v>402</v>
      </c>
      <c r="C114" s="47">
        <v>6268</v>
      </c>
      <c r="D114" s="47">
        <v>0</v>
      </c>
      <c r="E114" s="47"/>
      <c r="F114" s="47"/>
      <c r="G114" s="47"/>
      <c r="H114" s="47"/>
      <c r="I114" s="47">
        <v>0</v>
      </c>
      <c r="J114" s="47"/>
      <c r="K114" s="116">
        <f t="shared" si="5"/>
        <v>6268</v>
      </c>
    </row>
    <row r="115" spans="1:11" ht="24" customHeight="1">
      <c r="A115" s="183" t="s">
        <v>403</v>
      </c>
      <c r="B115" s="184"/>
      <c r="C115" s="51">
        <f>SUM(C104:C114)</f>
        <v>843274</v>
      </c>
      <c r="D115" s="51"/>
      <c r="E115" s="51"/>
      <c r="F115" s="51"/>
      <c r="G115" s="51"/>
      <c r="H115" s="51"/>
      <c r="I115" s="51"/>
      <c r="J115" s="51"/>
      <c r="K115" s="115">
        <f>SUM(K104:K114)</f>
        <v>2060203</v>
      </c>
    </row>
    <row r="116" spans="1:11" ht="32.25" customHeight="1">
      <c r="A116" s="46"/>
      <c r="B116" s="46" t="s">
        <v>404</v>
      </c>
      <c r="C116" s="52"/>
      <c r="D116" s="47">
        <v>820534</v>
      </c>
      <c r="E116" s="52"/>
      <c r="F116" s="52"/>
      <c r="G116" s="52"/>
      <c r="H116" s="52"/>
      <c r="I116" s="47">
        <v>243012</v>
      </c>
      <c r="J116" s="52"/>
      <c r="K116" s="114">
        <f>D116+I116</f>
        <v>1063546</v>
      </c>
    </row>
    <row r="117" spans="1:11" ht="36.75" customHeight="1">
      <c r="A117" s="185" t="s">
        <v>405</v>
      </c>
      <c r="B117" s="186"/>
      <c r="C117" s="49">
        <f>C86+C101+C115</f>
        <v>3355814</v>
      </c>
      <c r="D117" s="49">
        <f>SUM(D62:D116)</f>
        <v>886674</v>
      </c>
      <c r="E117" s="49">
        <f>SUM(E62:E116)</f>
        <v>708237</v>
      </c>
      <c r="F117" s="49"/>
      <c r="G117" s="49"/>
      <c r="H117" s="49">
        <f>SUM(H62:H116)</f>
        <v>145000</v>
      </c>
      <c r="I117" s="49">
        <f>SUM(I62:I116)</f>
        <v>596144</v>
      </c>
      <c r="J117" s="49">
        <f>SUM(J62:J116)</f>
        <v>687891</v>
      </c>
      <c r="K117" s="113">
        <f>K86+K101+K115+K116</f>
        <v>6379760</v>
      </c>
    </row>
    <row r="118" spans="1:11" ht="14.4" customHeight="1">
      <c r="A118" s="174" t="s">
        <v>78</v>
      </c>
      <c r="B118" s="175"/>
      <c r="C118" s="175"/>
      <c r="D118" s="175"/>
      <c r="E118" s="175"/>
      <c r="F118" s="175"/>
      <c r="G118" s="175"/>
      <c r="H118" s="175"/>
      <c r="I118" s="175"/>
      <c r="J118" s="175"/>
      <c r="K118" s="176"/>
    </row>
    <row r="119" spans="1:11" ht="14.4" customHeight="1">
      <c r="A119" s="177"/>
      <c r="B119" s="178"/>
      <c r="C119" s="178"/>
      <c r="D119" s="178"/>
      <c r="E119" s="178"/>
      <c r="F119" s="178"/>
      <c r="G119" s="178"/>
      <c r="H119" s="178"/>
      <c r="I119" s="178"/>
      <c r="J119" s="178"/>
      <c r="K119" s="179"/>
    </row>
    <row r="120" spans="1:11" ht="34.5" customHeight="1">
      <c r="A120" s="46" t="s">
        <v>406</v>
      </c>
      <c r="B120" s="46" t="s">
        <v>407</v>
      </c>
      <c r="C120" s="47"/>
      <c r="D120" s="47">
        <v>10486</v>
      </c>
      <c r="E120" s="47"/>
      <c r="F120" s="47"/>
      <c r="G120" s="47"/>
      <c r="H120" s="47"/>
      <c r="I120" s="47">
        <v>0</v>
      </c>
      <c r="J120" s="47"/>
      <c r="K120" s="116">
        <f>C120+D120+E120+F120+G120+H120+I120+J120</f>
        <v>10486</v>
      </c>
    </row>
    <row r="121" spans="1:11" ht="33" customHeight="1">
      <c r="A121" s="46" t="s">
        <v>408</v>
      </c>
      <c r="B121" s="46" t="s">
        <v>409</v>
      </c>
      <c r="C121" s="47"/>
      <c r="D121" s="47">
        <v>10486</v>
      </c>
      <c r="E121" s="47"/>
      <c r="F121" s="47"/>
      <c r="G121" s="47"/>
      <c r="H121" s="47"/>
      <c r="I121" s="47">
        <v>0</v>
      </c>
      <c r="J121" s="47"/>
      <c r="K121" s="116">
        <f t="shared" si="6" ref="K121:K122">=C121+D121+E121+F121+G121+H121+I121+J121</f>
        <v>10486</v>
      </c>
    </row>
    <row r="122" spans="1:11" ht="32.25" customHeight="1">
      <c r="A122" s="46" t="s">
        <v>410</v>
      </c>
      <c r="B122" s="46" t="s">
        <v>411</v>
      </c>
      <c r="C122" s="47"/>
      <c r="D122" s="47">
        <v>10486</v>
      </c>
      <c r="E122" s="47"/>
      <c r="F122" s="47"/>
      <c r="G122" s="47"/>
      <c r="H122" s="47"/>
      <c r="I122" s="47">
        <v>0</v>
      </c>
      <c r="J122" s="47"/>
      <c r="K122" s="116">
        <f t="shared" si="6"/>
        <v>10486</v>
      </c>
    </row>
    <row r="123" spans="1:11" ht="25.65" customHeight="1">
      <c r="A123" s="185" t="s">
        <v>412</v>
      </c>
      <c r="B123" s="186"/>
      <c r="C123" s="49"/>
      <c r="D123" s="49">
        <f>SUM(D120:D122)</f>
        <v>31458</v>
      </c>
      <c r="E123" s="49"/>
      <c r="F123" s="49"/>
      <c r="G123" s="49"/>
      <c r="H123" s="49"/>
      <c r="I123" s="49"/>
      <c r="J123" s="49"/>
      <c r="K123" s="113">
        <f>SUM(K120:K122)</f>
        <v>31458</v>
      </c>
    </row>
    <row r="124" spans="1:11" ht="17.4" customHeight="1">
      <c r="A124" s="196"/>
      <c r="B124" s="197"/>
      <c r="C124" s="197"/>
      <c r="D124" s="197"/>
      <c r="E124" s="197"/>
      <c r="F124" s="197"/>
      <c r="G124" s="197"/>
      <c r="H124" s="197"/>
      <c r="I124" s="197"/>
      <c r="J124" s="197"/>
      <c r="K124" s="198"/>
    </row>
    <row r="125" spans="1:11" ht="25.65" customHeight="1">
      <c r="A125" s="171" t="s">
        <v>413</v>
      </c>
      <c r="B125" s="172"/>
      <c r="C125" s="172"/>
      <c r="D125" s="172"/>
      <c r="E125" s="172"/>
      <c r="F125" s="172"/>
      <c r="G125" s="172"/>
      <c r="H125" s="172"/>
      <c r="I125" s="172"/>
      <c r="J125" s="172"/>
      <c r="K125" s="173"/>
    </row>
    <row r="126" spans="1:11" ht="25.65" customHeight="1">
      <c r="A126" s="183" t="s">
        <v>414</v>
      </c>
      <c r="B126" s="193"/>
      <c r="C126" s="193"/>
      <c r="D126" s="193"/>
      <c r="E126" s="193"/>
      <c r="F126" s="193"/>
      <c r="G126" s="193"/>
      <c r="H126" s="193"/>
      <c r="I126" s="193"/>
      <c r="J126" s="193"/>
      <c r="K126" s="184"/>
    </row>
    <row r="127" spans="1:11" ht="21.75" customHeight="1">
      <c r="A127" s="46" t="s">
        <v>415</v>
      </c>
      <c r="B127" s="46" t="s">
        <v>416</v>
      </c>
      <c r="C127" s="47">
        <v>347066</v>
      </c>
      <c r="D127" s="47"/>
      <c r="E127" s="47"/>
      <c r="F127" s="47"/>
      <c r="G127" s="47"/>
      <c r="H127" s="47"/>
      <c r="I127" s="47">
        <v>0</v>
      </c>
      <c r="J127" s="47"/>
      <c r="K127" s="116">
        <f>C127+D127+E127+F127+G127+H127+I127+J127</f>
        <v>347066</v>
      </c>
    </row>
    <row r="128" spans="1:11" ht="21.75" customHeight="1">
      <c r="A128" s="46" t="s">
        <v>417</v>
      </c>
      <c r="B128" s="46" t="s">
        <v>418</v>
      </c>
      <c r="C128" s="47"/>
      <c r="D128" s="47"/>
      <c r="E128" s="47"/>
      <c r="F128" s="47"/>
      <c r="G128" s="47"/>
      <c r="H128" s="47"/>
      <c r="I128" s="47">
        <v>1950</v>
      </c>
      <c r="J128" s="47"/>
      <c r="K128" s="116">
        <f t="shared" si="7" ref="K128:K145">=C128+D128+E128+F128+G128+H128+I128+J128</f>
        <v>1950</v>
      </c>
    </row>
    <row r="129" spans="1:11" ht="33.75" customHeight="1">
      <c r="A129" s="46" t="s">
        <v>419</v>
      </c>
      <c r="B129" s="46" t="s">
        <v>420</v>
      </c>
      <c r="C129" s="47">
        <v>14375</v>
      </c>
      <c r="D129" s="47">
        <v>0</v>
      </c>
      <c r="E129" s="47"/>
      <c r="F129" s="47"/>
      <c r="G129" s="47"/>
      <c r="H129" s="47"/>
      <c r="I129" s="47">
        <v>0</v>
      </c>
      <c r="J129" s="47"/>
      <c r="K129" s="116">
        <f t="shared" si="7"/>
        <v>14375</v>
      </c>
    </row>
    <row r="130" spans="1:11" ht="14.4" customHeight="1">
      <c r="A130" s="46" t="s">
        <v>421</v>
      </c>
      <c r="B130" s="46" t="s">
        <v>422</v>
      </c>
      <c r="C130" s="47">
        <v>16441</v>
      </c>
      <c r="D130" s="47">
        <v>0</v>
      </c>
      <c r="E130" s="47"/>
      <c r="F130" s="47"/>
      <c r="G130" s="47"/>
      <c r="H130" s="47"/>
      <c r="I130" s="47">
        <v>0</v>
      </c>
      <c r="J130" s="47"/>
      <c r="K130" s="116">
        <f t="shared" si="7"/>
        <v>16441</v>
      </c>
    </row>
    <row r="131" spans="1:11" ht="25.65" customHeight="1">
      <c r="A131" s="46" t="s">
        <v>423</v>
      </c>
      <c r="B131" s="46" t="s">
        <v>424</v>
      </c>
      <c r="C131" s="47">
        <v>17572</v>
      </c>
      <c r="D131" s="47">
        <v>0</v>
      </c>
      <c r="E131" s="47"/>
      <c r="F131" s="47"/>
      <c r="G131" s="47"/>
      <c r="H131" s="47"/>
      <c r="I131" s="47">
        <v>0</v>
      </c>
      <c r="J131" s="47"/>
      <c r="K131" s="116">
        <f t="shared" si="7"/>
        <v>17572</v>
      </c>
    </row>
    <row r="132" spans="1:11" ht="25.65" customHeight="1">
      <c r="A132" s="46" t="s">
        <v>425</v>
      </c>
      <c r="B132" s="46" t="s">
        <v>426</v>
      </c>
      <c r="C132" s="47">
        <v>10156</v>
      </c>
      <c r="D132" s="47">
        <v>0</v>
      </c>
      <c r="E132" s="47"/>
      <c r="F132" s="47"/>
      <c r="G132" s="47"/>
      <c r="H132" s="47"/>
      <c r="I132" s="47">
        <v>0</v>
      </c>
      <c r="J132" s="47"/>
      <c r="K132" s="116">
        <f t="shared" si="7"/>
        <v>10156</v>
      </c>
    </row>
    <row r="133" spans="1:11" ht="25.65" customHeight="1">
      <c r="A133" s="46" t="s">
        <v>427</v>
      </c>
      <c r="B133" s="46" t="s">
        <v>428</v>
      </c>
      <c r="C133" s="47">
        <v>21187</v>
      </c>
      <c r="D133" s="47">
        <v>0</v>
      </c>
      <c r="E133" s="47"/>
      <c r="F133" s="47"/>
      <c r="G133" s="47"/>
      <c r="H133" s="47"/>
      <c r="I133" s="47">
        <v>0</v>
      </c>
      <c r="J133" s="47"/>
      <c r="K133" s="116">
        <f t="shared" si="7"/>
        <v>21187</v>
      </c>
    </row>
    <row r="134" spans="1:11" ht="22.5" customHeight="1">
      <c r="A134" s="46" t="s">
        <v>429</v>
      </c>
      <c r="B134" s="46" t="s">
        <v>430</v>
      </c>
      <c r="C134" s="47">
        <v>14506</v>
      </c>
      <c r="D134" s="47">
        <v>0</v>
      </c>
      <c r="E134" s="47"/>
      <c r="F134" s="47"/>
      <c r="G134" s="47"/>
      <c r="H134" s="47"/>
      <c r="I134" s="47">
        <v>0</v>
      </c>
      <c r="J134" s="47"/>
      <c r="K134" s="116">
        <f t="shared" si="7"/>
        <v>14506</v>
      </c>
    </row>
    <row r="135" spans="1:11" ht="24.75" customHeight="1">
      <c r="A135" s="46" t="s">
        <v>431</v>
      </c>
      <c r="B135" s="46" t="s">
        <v>432</v>
      </c>
      <c r="C135" s="47">
        <v>50383</v>
      </c>
      <c r="D135" s="47"/>
      <c r="E135" s="47"/>
      <c r="F135" s="47"/>
      <c r="G135" s="47"/>
      <c r="H135" s="47"/>
      <c r="I135" s="47">
        <v>0</v>
      </c>
      <c r="J135" s="47"/>
      <c r="K135" s="116">
        <f t="shared" si="7"/>
        <v>50383</v>
      </c>
    </row>
    <row r="136" spans="1:11" ht="24.75" customHeight="1">
      <c r="A136" s="46" t="s">
        <v>433</v>
      </c>
      <c r="B136" s="46" t="s">
        <v>434</v>
      </c>
      <c r="C136" s="47">
        <v>56175</v>
      </c>
      <c r="D136" s="47"/>
      <c r="E136" s="47"/>
      <c r="F136" s="47"/>
      <c r="G136" s="47"/>
      <c r="H136" s="47"/>
      <c r="I136" s="47">
        <v>0</v>
      </c>
      <c r="J136" s="47"/>
      <c r="K136" s="116">
        <f t="shared" si="7"/>
        <v>56175</v>
      </c>
    </row>
    <row r="137" spans="1:11" ht="25.65" customHeight="1">
      <c r="A137" s="46" t="s">
        <v>435</v>
      </c>
      <c r="B137" s="46" t="s">
        <v>436</v>
      </c>
      <c r="C137" s="47">
        <v>17357</v>
      </c>
      <c r="D137" s="47">
        <v>0</v>
      </c>
      <c r="E137" s="47"/>
      <c r="F137" s="47"/>
      <c r="G137" s="47"/>
      <c r="H137" s="47"/>
      <c r="I137" s="47">
        <v>0</v>
      </c>
      <c r="J137" s="47"/>
      <c r="K137" s="116">
        <f t="shared" si="7"/>
        <v>17357</v>
      </c>
    </row>
    <row r="138" spans="1:11" ht="25.65" customHeight="1">
      <c r="A138" s="46" t="s">
        <v>437</v>
      </c>
      <c r="B138" s="46" t="s">
        <v>438</v>
      </c>
      <c r="C138" s="47">
        <v>7171</v>
      </c>
      <c r="D138" s="47">
        <v>0</v>
      </c>
      <c r="E138" s="47"/>
      <c r="F138" s="47"/>
      <c r="G138" s="47"/>
      <c r="H138" s="47"/>
      <c r="I138" s="47">
        <v>0</v>
      </c>
      <c r="J138" s="47"/>
      <c r="K138" s="116">
        <f t="shared" si="7"/>
        <v>7171</v>
      </c>
    </row>
    <row r="139" spans="1:11" ht="25.65" customHeight="1">
      <c r="A139" s="46" t="s">
        <v>439</v>
      </c>
      <c r="B139" s="46" t="s">
        <v>440</v>
      </c>
      <c r="C139" s="47">
        <v>9322</v>
      </c>
      <c r="D139" s="47">
        <v>0</v>
      </c>
      <c r="E139" s="47"/>
      <c r="F139" s="47"/>
      <c r="G139" s="47"/>
      <c r="H139" s="47"/>
      <c r="I139" s="47">
        <v>0</v>
      </c>
      <c r="J139" s="47"/>
      <c r="K139" s="116">
        <f t="shared" si="7"/>
        <v>9322</v>
      </c>
    </row>
    <row r="140" spans="1:11" ht="25.65" customHeight="1">
      <c r="A140" s="46" t="s">
        <v>441</v>
      </c>
      <c r="B140" s="46" t="s">
        <v>442</v>
      </c>
      <c r="C140" s="47">
        <v>16343</v>
      </c>
      <c r="D140" s="47">
        <v>0</v>
      </c>
      <c r="E140" s="47"/>
      <c r="F140" s="47"/>
      <c r="G140" s="47"/>
      <c r="H140" s="47"/>
      <c r="I140" s="47">
        <v>0</v>
      </c>
      <c r="J140" s="47"/>
      <c r="K140" s="116">
        <f t="shared" si="7"/>
        <v>16343</v>
      </c>
    </row>
    <row r="141" spans="1:11" ht="23.25" customHeight="1">
      <c r="A141" s="46" t="s">
        <v>443</v>
      </c>
      <c r="B141" s="46" t="s">
        <v>444</v>
      </c>
      <c r="C141" s="47">
        <v>24243</v>
      </c>
      <c r="D141" s="47">
        <v>0</v>
      </c>
      <c r="E141" s="47"/>
      <c r="F141" s="47"/>
      <c r="G141" s="47"/>
      <c r="H141" s="47"/>
      <c r="I141" s="47">
        <v>0</v>
      </c>
      <c r="J141" s="47"/>
      <c r="K141" s="116">
        <f t="shared" si="7"/>
        <v>24243</v>
      </c>
    </row>
    <row r="142" spans="1:11" ht="26.25" customHeight="1">
      <c r="A142" s="46" t="s">
        <v>445</v>
      </c>
      <c r="B142" s="46" t="s">
        <v>446</v>
      </c>
      <c r="C142" s="47">
        <v>17830</v>
      </c>
      <c r="D142" s="47">
        <v>0</v>
      </c>
      <c r="E142" s="47"/>
      <c r="F142" s="47"/>
      <c r="G142" s="47"/>
      <c r="H142" s="47"/>
      <c r="I142" s="47">
        <v>0</v>
      </c>
      <c r="J142" s="47"/>
      <c r="K142" s="116">
        <f t="shared" si="7"/>
        <v>17830</v>
      </c>
    </row>
    <row r="143" spans="1:11" ht="24" customHeight="1">
      <c r="A143" s="46" t="s">
        <v>447</v>
      </c>
      <c r="B143" s="46" t="s">
        <v>448</v>
      </c>
      <c r="C143" s="47">
        <v>25805</v>
      </c>
      <c r="D143" s="47">
        <v>0</v>
      </c>
      <c r="E143" s="47"/>
      <c r="F143" s="47"/>
      <c r="G143" s="47"/>
      <c r="H143" s="47"/>
      <c r="I143" s="47">
        <v>0</v>
      </c>
      <c r="J143" s="47"/>
      <c r="K143" s="116">
        <f t="shared" si="7"/>
        <v>25805</v>
      </c>
    </row>
    <row r="144" spans="1:11" ht="27" customHeight="1">
      <c r="A144" s="46" t="s">
        <v>449</v>
      </c>
      <c r="B144" s="46" t="s">
        <v>450</v>
      </c>
      <c r="C144" s="47">
        <v>18869</v>
      </c>
      <c r="D144" s="47">
        <v>0</v>
      </c>
      <c r="E144" s="47"/>
      <c r="F144" s="47"/>
      <c r="G144" s="47"/>
      <c r="H144" s="47"/>
      <c r="I144" s="47">
        <v>0</v>
      </c>
      <c r="J144" s="47"/>
      <c r="K144" s="116">
        <f t="shared" si="7"/>
        <v>18869</v>
      </c>
    </row>
    <row r="145" spans="1:11" ht="25.65" customHeight="1">
      <c r="A145" s="46" t="s">
        <v>451</v>
      </c>
      <c r="B145" s="46" t="s">
        <v>452</v>
      </c>
      <c r="C145" s="47">
        <v>13758</v>
      </c>
      <c r="D145" s="47">
        <v>0</v>
      </c>
      <c r="E145" s="47"/>
      <c r="F145" s="47"/>
      <c r="G145" s="47"/>
      <c r="H145" s="47"/>
      <c r="I145" s="47">
        <v>0</v>
      </c>
      <c r="J145" s="47"/>
      <c r="K145" s="116">
        <f t="shared" si="7"/>
        <v>13758</v>
      </c>
    </row>
    <row r="146" spans="1:11" ht="24" customHeight="1">
      <c r="A146" s="46" t="s">
        <v>453</v>
      </c>
      <c r="B146" s="46" t="s">
        <v>454</v>
      </c>
      <c r="C146" s="47">
        <v>12577</v>
      </c>
      <c r="D146" s="47">
        <v>0</v>
      </c>
      <c r="E146" s="47"/>
      <c r="F146" s="47"/>
      <c r="G146" s="47"/>
      <c r="H146" s="47"/>
      <c r="I146" s="47">
        <v>0</v>
      </c>
      <c r="J146" s="47"/>
      <c r="K146" s="116">
        <v>18366</v>
      </c>
    </row>
    <row r="147" spans="1:11" ht="25.5" customHeight="1">
      <c r="A147" s="183" t="s">
        <v>455</v>
      </c>
      <c r="B147" s="184"/>
      <c r="C147" s="51">
        <f>SUM(C127:C146)</f>
        <v>711136</v>
      </c>
      <c r="D147" s="51"/>
      <c r="E147" s="51"/>
      <c r="F147" s="51"/>
      <c r="G147" s="51"/>
      <c r="H147" s="51"/>
      <c r="I147" s="51"/>
      <c r="J147" s="51"/>
      <c r="K147" s="115">
        <f>SUM(K127:K146)</f>
        <v>718875</v>
      </c>
    </row>
    <row r="148" spans="1:11" ht="14.4" customHeight="1">
      <c r="A148" s="187" t="s">
        <v>456</v>
      </c>
      <c r="B148" s="188"/>
      <c r="C148" s="188"/>
      <c r="D148" s="188"/>
      <c r="E148" s="188"/>
      <c r="F148" s="188"/>
      <c r="G148" s="188"/>
      <c r="H148" s="188"/>
      <c r="I148" s="188"/>
      <c r="J148" s="188"/>
      <c r="K148" s="189"/>
    </row>
    <row r="149" spans="1:11" ht="14.4" customHeight="1">
      <c r="A149" s="190"/>
      <c r="B149" s="191"/>
      <c r="C149" s="191"/>
      <c r="D149" s="191"/>
      <c r="E149" s="191"/>
      <c r="F149" s="191"/>
      <c r="G149" s="191"/>
      <c r="H149" s="191"/>
      <c r="I149" s="191"/>
      <c r="J149" s="191"/>
      <c r="K149" s="192"/>
    </row>
    <row r="150" spans="1:11" ht="36" customHeight="1">
      <c r="A150" s="46" t="s">
        <v>457</v>
      </c>
      <c r="B150" s="46" t="s">
        <v>458</v>
      </c>
      <c r="C150" s="47">
        <v>140812</v>
      </c>
      <c r="D150" s="47"/>
      <c r="E150" s="47"/>
      <c r="F150" s="47"/>
      <c r="G150" s="47"/>
      <c r="H150" s="47"/>
      <c r="I150" s="47">
        <v>1856</v>
      </c>
      <c r="J150" s="47"/>
      <c r="K150" s="72">
        <f>C150+D150+E150+F150+G150+H150+I150+J150</f>
        <v>142668</v>
      </c>
    </row>
    <row r="151" spans="1:11" ht="35.25" customHeight="1">
      <c r="A151" s="46" t="s">
        <v>459</v>
      </c>
      <c r="B151" s="46" t="s">
        <v>460</v>
      </c>
      <c r="C151" s="47">
        <v>775</v>
      </c>
      <c r="D151" s="47">
        <v>7396</v>
      </c>
      <c r="E151" s="47"/>
      <c r="F151" s="47"/>
      <c r="G151" s="47"/>
      <c r="H151" s="47"/>
      <c r="I151" s="47">
        <v>0</v>
      </c>
      <c r="J151" s="47"/>
      <c r="K151" s="72">
        <f t="shared" si="8" ref="K151:K153">=C151+D151+E151+F151+G151+H151+I151+J151</f>
        <v>8171</v>
      </c>
    </row>
    <row r="152" spans="1:11" ht="28.5" customHeight="1">
      <c r="A152" s="46" t="s">
        <v>461</v>
      </c>
      <c r="B152" s="46" t="s">
        <v>462</v>
      </c>
      <c r="C152" s="47">
        <v>34965</v>
      </c>
      <c r="D152" s="47"/>
      <c r="E152" s="47"/>
      <c r="F152" s="47"/>
      <c r="G152" s="47"/>
      <c r="H152" s="47"/>
      <c r="I152" s="47">
        <v>0</v>
      </c>
      <c r="J152" s="47"/>
      <c r="K152" s="72">
        <f t="shared" si="8"/>
        <v>34965</v>
      </c>
    </row>
    <row r="153" spans="1:11" ht="29.25" customHeight="1">
      <c r="A153" s="46" t="s">
        <v>463</v>
      </c>
      <c r="B153" s="46" t="s">
        <v>464</v>
      </c>
      <c r="C153" s="47">
        <v>33041</v>
      </c>
      <c r="D153" s="47">
        <v>0</v>
      </c>
      <c r="E153" s="47"/>
      <c r="F153" s="47"/>
      <c r="G153" s="47"/>
      <c r="H153" s="47"/>
      <c r="I153" s="47">
        <v>0</v>
      </c>
      <c r="J153" s="47"/>
      <c r="K153" s="72">
        <f t="shared" si="8"/>
        <v>33041</v>
      </c>
    </row>
    <row r="154" spans="1:11" ht="27" customHeight="1">
      <c r="A154" s="183" t="s">
        <v>465</v>
      </c>
      <c r="B154" s="184"/>
      <c r="C154" s="51">
        <f>SUM(C150:C153)</f>
        <v>209593</v>
      </c>
      <c r="D154" s="51"/>
      <c r="E154" s="51"/>
      <c r="F154" s="51"/>
      <c r="G154" s="51"/>
      <c r="H154" s="51"/>
      <c r="I154" s="51"/>
      <c r="J154" s="51"/>
      <c r="K154" s="77">
        <f>SUM(K150:K153)</f>
        <v>218845</v>
      </c>
    </row>
    <row r="155" spans="1:11" ht="14.4" customHeight="1">
      <c r="A155" s="187" t="s">
        <v>466</v>
      </c>
      <c r="B155" s="188"/>
      <c r="C155" s="188"/>
      <c r="D155" s="188"/>
      <c r="E155" s="188"/>
      <c r="F155" s="188"/>
      <c r="G155" s="188"/>
      <c r="H155" s="188"/>
      <c r="I155" s="188"/>
      <c r="J155" s="188"/>
      <c r="K155" s="189"/>
    </row>
    <row r="156" spans="1:11" ht="21.75" customHeight="1">
      <c r="A156" s="190"/>
      <c r="B156" s="191"/>
      <c r="C156" s="191"/>
      <c r="D156" s="191"/>
      <c r="E156" s="191"/>
      <c r="F156" s="191"/>
      <c r="G156" s="191"/>
      <c r="H156" s="191"/>
      <c r="I156" s="191"/>
      <c r="J156" s="191"/>
      <c r="K156" s="192"/>
    </row>
    <row r="157" spans="1:11" ht="30" customHeight="1">
      <c r="A157" s="46" t="s">
        <v>467</v>
      </c>
      <c r="B157" s="46" t="s">
        <v>468</v>
      </c>
      <c r="C157" s="47">
        <v>354435</v>
      </c>
      <c r="D157" s="47"/>
      <c r="E157" s="47"/>
      <c r="F157" s="47"/>
      <c r="G157" s="47"/>
      <c r="H157" s="47"/>
      <c r="I157" s="47">
        <v>0</v>
      </c>
      <c r="J157" s="47"/>
      <c r="K157" s="116">
        <f>C157+D157+E157+F157+G157+H157+I157+J157</f>
        <v>354435</v>
      </c>
    </row>
    <row r="158" spans="1:11" ht="59.25" customHeight="1">
      <c r="A158" s="46" t="s">
        <v>469</v>
      </c>
      <c r="B158" s="46" t="s">
        <v>197</v>
      </c>
      <c r="C158" s="47">
        <v>99139</v>
      </c>
      <c r="D158" s="47"/>
      <c r="E158" s="47">
        <v>78829</v>
      </c>
      <c r="F158" s="47"/>
      <c r="G158" s="47"/>
      <c r="H158" s="47"/>
      <c r="I158" s="47">
        <v>105550</v>
      </c>
      <c r="J158" s="47">
        <v>254224</v>
      </c>
      <c r="K158" s="116">
        <f t="shared" si="9" ref="K158:K183">=C158+D158+E158+F158+G158+H158+I158+J158</f>
        <v>537742</v>
      </c>
    </row>
    <row r="159" spans="1:11" ht="23.4" customHeight="1">
      <c r="A159" s="46" t="s">
        <v>470</v>
      </c>
      <c r="B159" s="46" t="s">
        <v>471</v>
      </c>
      <c r="C159" s="47">
        <v>4360</v>
      </c>
      <c r="D159" s="47">
        <v>0</v>
      </c>
      <c r="E159" s="47"/>
      <c r="F159" s="47"/>
      <c r="G159" s="47"/>
      <c r="H159" s="47"/>
      <c r="I159" s="47">
        <v>0</v>
      </c>
      <c r="J159" s="47"/>
      <c r="K159" s="116">
        <f t="shared" si="9"/>
        <v>4360</v>
      </c>
    </row>
    <row r="160" spans="1:11" ht="25.65" customHeight="1">
      <c r="A160" s="46" t="s">
        <v>472</v>
      </c>
      <c r="B160" s="46" t="s">
        <v>161</v>
      </c>
      <c r="C160" s="47">
        <v>28995</v>
      </c>
      <c r="D160" s="47">
        <v>43855</v>
      </c>
      <c r="E160" s="47"/>
      <c r="F160" s="47"/>
      <c r="G160" s="47"/>
      <c r="H160" s="47"/>
      <c r="I160" s="47">
        <v>0</v>
      </c>
      <c r="J160" s="47"/>
      <c r="K160" s="116">
        <f t="shared" si="9"/>
        <v>72850</v>
      </c>
    </row>
    <row r="161" spans="1:11" ht="25.65" customHeight="1">
      <c r="A161" s="46" t="s">
        <v>473</v>
      </c>
      <c r="B161" s="46" t="s">
        <v>474</v>
      </c>
      <c r="C161" s="47">
        <v>33140</v>
      </c>
      <c r="D161" s="47"/>
      <c r="E161" s="47"/>
      <c r="F161" s="47"/>
      <c r="G161" s="47"/>
      <c r="H161" s="47"/>
      <c r="I161" s="47">
        <v>0</v>
      </c>
      <c r="J161" s="47"/>
      <c r="K161" s="116">
        <f t="shared" si="9"/>
        <v>33140</v>
      </c>
    </row>
    <row r="162" spans="1:11" ht="25.65" customHeight="1">
      <c r="A162" s="46" t="s">
        <v>475</v>
      </c>
      <c r="B162" s="46" t="s">
        <v>476</v>
      </c>
      <c r="C162" s="47">
        <v>25981</v>
      </c>
      <c r="D162" s="47"/>
      <c r="E162" s="47"/>
      <c r="F162" s="47"/>
      <c r="G162" s="47"/>
      <c r="H162" s="47"/>
      <c r="I162" s="47">
        <v>0</v>
      </c>
      <c r="J162" s="47"/>
      <c r="K162" s="116">
        <f t="shared" si="9"/>
        <v>25981</v>
      </c>
    </row>
    <row r="163" spans="1:11" ht="25.65" customHeight="1">
      <c r="A163" s="46" t="s">
        <v>477</v>
      </c>
      <c r="B163" s="46" t="s">
        <v>478</v>
      </c>
      <c r="C163" s="47">
        <v>33754</v>
      </c>
      <c r="D163" s="47"/>
      <c r="E163" s="47"/>
      <c r="F163" s="47"/>
      <c r="G163" s="47"/>
      <c r="H163" s="47"/>
      <c r="I163" s="47">
        <v>0</v>
      </c>
      <c r="J163" s="47"/>
      <c r="K163" s="116">
        <f t="shared" si="9"/>
        <v>33754</v>
      </c>
    </row>
    <row r="164" spans="1:11" ht="25.65" customHeight="1">
      <c r="A164" s="46" t="s">
        <v>479</v>
      </c>
      <c r="B164" s="46" t="s">
        <v>480</v>
      </c>
      <c r="C164" s="47">
        <v>86465</v>
      </c>
      <c r="D164" s="47"/>
      <c r="E164" s="47"/>
      <c r="F164" s="47"/>
      <c r="G164" s="47"/>
      <c r="H164" s="47"/>
      <c r="I164" s="47">
        <v>0</v>
      </c>
      <c r="J164" s="47"/>
      <c r="K164" s="116">
        <f t="shared" si="9"/>
        <v>86465</v>
      </c>
    </row>
    <row r="165" spans="1:11" ht="25.65" customHeight="1">
      <c r="A165" s="46" t="s">
        <v>481</v>
      </c>
      <c r="B165" s="46" t="s">
        <v>482</v>
      </c>
      <c r="C165" s="47">
        <v>113727</v>
      </c>
      <c r="D165" s="47"/>
      <c r="E165" s="47"/>
      <c r="F165" s="47"/>
      <c r="G165" s="47"/>
      <c r="H165" s="47"/>
      <c r="I165" s="47">
        <v>0</v>
      </c>
      <c r="J165" s="47"/>
      <c r="K165" s="116">
        <f t="shared" si="9"/>
        <v>113727</v>
      </c>
    </row>
    <row r="166" spans="1:11" ht="25.65" customHeight="1">
      <c r="A166" s="46" t="s">
        <v>483</v>
      </c>
      <c r="B166" s="46" t="s">
        <v>484</v>
      </c>
      <c r="C166" s="47">
        <v>42351</v>
      </c>
      <c r="D166" s="47"/>
      <c r="E166" s="47"/>
      <c r="F166" s="47"/>
      <c r="G166" s="47"/>
      <c r="H166" s="47"/>
      <c r="I166" s="47">
        <v>0</v>
      </c>
      <c r="J166" s="47"/>
      <c r="K166" s="116">
        <f t="shared" si="9"/>
        <v>42351</v>
      </c>
    </row>
    <row r="167" spans="1:11" ht="25.65" customHeight="1">
      <c r="A167" s="46" t="s">
        <v>485</v>
      </c>
      <c r="B167" s="46" t="s">
        <v>486</v>
      </c>
      <c r="C167" s="47">
        <v>58714</v>
      </c>
      <c r="D167" s="47"/>
      <c r="E167" s="47"/>
      <c r="F167" s="47"/>
      <c r="G167" s="47"/>
      <c r="H167" s="47"/>
      <c r="I167" s="47">
        <v>0</v>
      </c>
      <c r="J167" s="47"/>
      <c r="K167" s="116">
        <f t="shared" si="9"/>
        <v>58714</v>
      </c>
    </row>
    <row r="168" spans="1:11" ht="25.65" customHeight="1">
      <c r="A168" s="46" t="s">
        <v>487</v>
      </c>
      <c r="B168" s="46" t="s">
        <v>488</v>
      </c>
      <c r="C168" s="47">
        <v>43344</v>
      </c>
      <c r="D168" s="47"/>
      <c r="E168" s="47"/>
      <c r="F168" s="47"/>
      <c r="G168" s="47"/>
      <c r="H168" s="47"/>
      <c r="I168" s="47">
        <v>0</v>
      </c>
      <c r="J168" s="47"/>
      <c r="K168" s="116">
        <f t="shared" si="9"/>
        <v>43344</v>
      </c>
    </row>
    <row r="169" spans="1:11" ht="25.65" customHeight="1">
      <c r="A169" s="46" t="s">
        <v>489</v>
      </c>
      <c r="B169" s="46" t="s">
        <v>490</v>
      </c>
      <c r="C169" s="47">
        <v>43204</v>
      </c>
      <c r="D169" s="47"/>
      <c r="E169" s="47"/>
      <c r="F169" s="47"/>
      <c r="G169" s="47"/>
      <c r="H169" s="47"/>
      <c r="I169" s="47">
        <v>0</v>
      </c>
      <c r="J169" s="47"/>
      <c r="K169" s="116">
        <f t="shared" si="9"/>
        <v>43204</v>
      </c>
    </row>
    <row r="170" spans="1:11" ht="37.2" customHeight="1">
      <c r="A170" s="46" t="s">
        <v>491</v>
      </c>
      <c r="B170" s="46" t="s">
        <v>492</v>
      </c>
      <c r="C170" s="47">
        <v>3010</v>
      </c>
      <c r="D170" s="47"/>
      <c r="E170" s="47"/>
      <c r="F170" s="47"/>
      <c r="G170" s="47"/>
      <c r="H170" s="47"/>
      <c r="I170" s="47">
        <v>0</v>
      </c>
      <c r="J170" s="47"/>
      <c r="K170" s="116">
        <f t="shared" si="9"/>
        <v>3010</v>
      </c>
    </row>
    <row r="171" spans="1:11" ht="24.75" customHeight="1">
      <c r="A171" s="46" t="s">
        <v>493</v>
      </c>
      <c r="B171" s="46" t="s">
        <v>494</v>
      </c>
      <c r="C171" s="47">
        <v>62070</v>
      </c>
      <c r="D171" s="47"/>
      <c r="E171" s="47"/>
      <c r="F171" s="47"/>
      <c r="G171" s="47"/>
      <c r="H171" s="47"/>
      <c r="I171" s="47">
        <v>0</v>
      </c>
      <c r="J171" s="47"/>
      <c r="K171" s="116">
        <f t="shared" si="9"/>
        <v>62070</v>
      </c>
    </row>
    <row r="172" spans="1:11" ht="38.25" customHeight="1">
      <c r="A172" s="46" t="s">
        <v>495</v>
      </c>
      <c r="B172" s="46" t="s">
        <v>496</v>
      </c>
      <c r="C172" s="47">
        <v>124968</v>
      </c>
      <c r="D172" s="47"/>
      <c r="E172" s="47"/>
      <c r="F172" s="47"/>
      <c r="G172" s="47"/>
      <c r="H172" s="47"/>
      <c r="I172" s="47">
        <v>0</v>
      </c>
      <c r="J172" s="47"/>
      <c r="K172" s="116">
        <f t="shared" si="9"/>
        <v>124968</v>
      </c>
    </row>
    <row r="173" spans="1:11" ht="36.75" customHeight="1">
      <c r="A173" s="46" t="s">
        <v>497</v>
      </c>
      <c r="B173" s="46" t="s">
        <v>498</v>
      </c>
      <c r="C173" s="47"/>
      <c r="D173" s="47">
        <v>14724</v>
      </c>
      <c r="E173" s="47"/>
      <c r="F173" s="47"/>
      <c r="G173" s="47"/>
      <c r="H173" s="47"/>
      <c r="I173" s="47">
        <v>1946</v>
      </c>
      <c r="J173" s="47"/>
      <c r="K173" s="116">
        <f t="shared" si="9"/>
        <v>16670</v>
      </c>
    </row>
    <row r="174" spans="1:11" ht="25.65" customHeight="1">
      <c r="A174" s="46" t="s">
        <v>499</v>
      </c>
      <c r="B174" s="46" t="s">
        <v>500</v>
      </c>
      <c r="C174" s="47">
        <v>85217</v>
      </c>
      <c r="D174" s="47">
        <v>0</v>
      </c>
      <c r="E174" s="47"/>
      <c r="F174" s="47"/>
      <c r="G174" s="47"/>
      <c r="H174" s="47"/>
      <c r="I174" s="47">
        <v>0</v>
      </c>
      <c r="J174" s="47"/>
      <c r="K174" s="116">
        <f t="shared" si="9"/>
        <v>85217</v>
      </c>
    </row>
    <row r="175" spans="1:11" ht="25.65" customHeight="1">
      <c r="A175" s="46" t="s">
        <v>501</v>
      </c>
      <c r="B175" s="46" t="s">
        <v>502</v>
      </c>
      <c r="C175" s="47">
        <v>21542</v>
      </c>
      <c r="D175" s="47"/>
      <c r="E175" s="47"/>
      <c r="F175" s="47"/>
      <c r="G175" s="47">
        <v>48169</v>
      </c>
      <c r="H175" s="47"/>
      <c r="I175" s="47">
        <v>0</v>
      </c>
      <c r="J175" s="47"/>
      <c r="K175" s="116">
        <f t="shared" si="9"/>
        <v>69711</v>
      </c>
    </row>
    <row r="176" spans="1:11" ht="27" customHeight="1">
      <c r="A176" s="46" t="s">
        <v>503</v>
      </c>
      <c r="B176" s="46" t="s">
        <v>504</v>
      </c>
      <c r="C176" s="47">
        <v>31788</v>
      </c>
      <c r="D176" s="47"/>
      <c r="E176" s="47"/>
      <c r="F176" s="47"/>
      <c r="G176" s="47"/>
      <c r="H176" s="47"/>
      <c r="I176" s="47">
        <v>0</v>
      </c>
      <c r="J176" s="47"/>
      <c r="K176" s="116">
        <f t="shared" si="9"/>
        <v>31788</v>
      </c>
    </row>
    <row r="177" spans="1:11" ht="38.25" customHeight="1">
      <c r="A177" s="46" t="s">
        <v>505</v>
      </c>
      <c r="B177" s="46" t="s">
        <v>506</v>
      </c>
      <c r="C177" s="47"/>
      <c r="D177" s="47">
        <v>0</v>
      </c>
      <c r="E177" s="47"/>
      <c r="F177" s="47">
        <f t="shared" si="10" ref="F177:F178">=SUM(C177:E177)</f>
        <v>0</v>
      </c>
      <c r="G177" s="47"/>
      <c r="H177" s="47"/>
      <c r="I177" s="47">
        <v>4600</v>
      </c>
      <c r="J177" s="47"/>
      <c r="K177" s="116">
        <f t="shared" si="9"/>
        <v>4600</v>
      </c>
    </row>
    <row r="178" spans="1:11" ht="40.5" customHeight="1">
      <c r="A178" s="46" t="s">
        <v>507</v>
      </c>
      <c r="B178" s="46" t="s">
        <v>508</v>
      </c>
      <c r="C178" s="47"/>
      <c r="D178" s="47">
        <v>0</v>
      </c>
      <c r="E178" s="47"/>
      <c r="F178" s="47">
        <f t="shared" si="10"/>
        <v>0</v>
      </c>
      <c r="G178" s="47"/>
      <c r="H178" s="47"/>
      <c r="I178" s="47">
        <v>1580</v>
      </c>
      <c r="J178" s="47"/>
      <c r="K178" s="116">
        <f t="shared" si="9"/>
        <v>1580</v>
      </c>
    </row>
    <row r="179" spans="1:11" ht="67.5" customHeight="1">
      <c r="A179" s="46" t="s">
        <v>509</v>
      </c>
      <c r="B179" s="46" t="s">
        <v>510</v>
      </c>
      <c r="C179" s="47"/>
      <c r="D179" s="47"/>
      <c r="E179" s="47">
        <v>6120</v>
      </c>
      <c r="F179" s="47"/>
      <c r="G179" s="47"/>
      <c r="H179" s="47"/>
      <c r="I179" s="47">
        <v>0</v>
      </c>
      <c r="J179" s="47"/>
      <c r="K179" s="116">
        <f t="shared" si="9"/>
        <v>6120</v>
      </c>
    </row>
    <row r="180" spans="1:11" ht="25.65" customHeight="1">
      <c r="A180" s="46" t="s">
        <v>511</v>
      </c>
      <c r="B180" s="46" t="s">
        <v>141</v>
      </c>
      <c r="C180" s="47"/>
      <c r="D180" s="47">
        <v>640</v>
      </c>
      <c r="E180" s="47"/>
      <c r="F180" s="47"/>
      <c r="G180" s="47"/>
      <c r="H180" s="47"/>
      <c r="I180" s="47">
        <v>5760</v>
      </c>
      <c r="J180" s="47"/>
      <c r="K180" s="116">
        <f t="shared" si="9"/>
        <v>6400</v>
      </c>
    </row>
    <row r="181" spans="1:11" ht="39" customHeight="1">
      <c r="A181" s="46" t="s">
        <v>512</v>
      </c>
      <c r="B181" s="46" t="s">
        <v>513</v>
      </c>
      <c r="C181" s="47">
        <v>28584</v>
      </c>
      <c r="D181" s="47">
        <v>0</v>
      </c>
      <c r="E181" s="47"/>
      <c r="F181" s="47"/>
      <c r="G181" s="47"/>
      <c r="H181" s="47"/>
      <c r="I181" s="47">
        <v>0</v>
      </c>
      <c r="J181" s="47"/>
      <c r="K181" s="116">
        <f t="shared" si="9"/>
        <v>28584</v>
      </c>
    </row>
    <row r="182" spans="1:11" ht="37.2" customHeight="1">
      <c r="A182" s="46" t="s">
        <v>514</v>
      </c>
      <c r="B182" s="46" t="s">
        <v>515</v>
      </c>
      <c r="C182" s="47"/>
      <c r="D182" s="47">
        <v>5374</v>
      </c>
      <c r="E182" s="47"/>
      <c r="F182" s="47"/>
      <c r="G182" s="47"/>
      <c r="H182" s="47"/>
      <c r="I182" s="47">
        <v>0</v>
      </c>
      <c r="J182" s="47"/>
      <c r="K182" s="116">
        <f t="shared" si="9"/>
        <v>5374</v>
      </c>
    </row>
    <row r="183" spans="1:11" ht="39.75" customHeight="1">
      <c r="A183" s="46" t="s">
        <v>516</v>
      </c>
      <c r="B183" s="46" t="s">
        <v>517</v>
      </c>
      <c r="C183" s="47">
        <v>68483</v>
      </c>
      <c r="D183" s="47">
        <v>0</v>
      </c>
      <c r="E183" s="47"/>
      <c r="F183" s="47"/>
      <c r="G183" s="47"/>
      <c r="H183" s="47"/>
      <c r="I183" s="47">
        <v>0</v>
      </c>
      <c r="J183" s="47"/>
      <c r="K183" s="116">
        <f t="shared" si="9"/>
        <v>68483</v>
      </c>
    </row>
    <row r="184" spans="1:11" ht="42.75" customHeight="1">
      <c r="A184" s="183" t="s">
        <v>518</v>
      </c>
      <c r="B184" s="184"/>
      <c r="C184" s="51">
        <f>SUM(C157:C183)</f>
        <v>1393271</v>
      </c>
      <c r="D184" s="51"/>
      <c r="E184" s="51"/>
      <c r="F184" s="51"/>
      <c r="G184" s="51"/>
      <c r="H184" s="51"/>
      <c r="I184" s="51"/>
      <c r="J184" s="51"/>
      <c r="K184" s="115">
        <f>SUM(K157:K183)</f>
        <v>1964642</v>
      </c>
    </row>
    <row r="185" spans="1:11" ht="33" customHeight="1">
      <c r="A185" s="185" t="s">
        <v>519</v>
      </c>
      <c r="B185" s="186"/>
      <c r="C185" s="49">
        <f>C147+C154+C184</f>
        <v>2314000</v>
      </c>
      <c r="D185" s="49">
        <f>SUM(D127:D184)</f>
        <v>71989</v>
      </c>
      <c r="E185" s="49">
        <f>SUM(E127:E184)</f>
        <v>84949</v>
      </c>
      <c r="F185" s="49"/>
      <c r="G185" s="49">
        <f>SUM(G127:G184)</f>
        <v>48169</v>
      </c>
      <c r="H185" s="49"/>
      <c r="I185" s="49">
        <f>SUM(I127:I184)</f>
        <v>123242</v>
      </c>
      <c r="J185" s="49">
        <f>SUM(J127:J184)</f>
        <v>254224</v>
      </c>
      <c r="K185" s="113">
        <f>K147+K154+K184</f>
        <v>2902362</v>
      </c>
    </row>
    <row r="186" spans="1:11" ht="25.65" customHeight="1">
      <c r="A186" s="171" t="s">
        <v>82</v>
      </c>
      <c r="B186" s="172"/>
      <c r="C186" s="172"/>
      <c r="D186" s="172"/>
      <c r="E186" s="172"/>
      <c r="F186" s="172"/>
      <c r="G186" s="172"/>
      <c r="H186" s="172"/>
      <c r="I186" s="172"/>
      <c r="J186" s="172"/>
      <c r="K186" s="173"/>
    </row>
    <row r="187" spans="1:11" ht="25.65" customHeight="1">
      <c r="A187" s="183" t="s">
        <v>520</v>
      </c>
      <c r="B187" s="193"/>
      <c r="C187" s="193"/>
      <c r="D187" s="193"/>
      <c r="E187" s="193"/>
      <c r="F187" s="193"/>
      <c r="G187" s="193"/>
      <c r="H187" s="193"/>
      <c r="I187" s="193"/>
      <c r="J187" s="193"/>
      <c r="K187" s="184"/>
    </row>
    <row r="188" spans="1:11" ht="27.75" customHeight="1">
      <c r="A188" s="46" t="s">
        <v>521</v>
      </c>
      <c r="B188" s="46" t="s">
        <v>522</v>
      </c>
      <c r="C188" s="47">
        <v>209244</v>
      </c>
      <c r="D188" s="47"/>
      <c r="E188" s="47"/>
      <c r="F188" s="47"/>
      <c r="G188" s="47"/>
      <c r="H188" s="47"/>
      <c r="I188" s="47">
        <v>0</v>
      </c>
      <c r="J188" s="47"/>
      <c r="K188" s="116">
        <f t="shared" si="11" ref="K188:K203">=C188+D188+E188+F187+G188+H188+I188+J188</f>
        <v>209244</v>
      </c>
    </row>
    <row r="189" spans="1:11" ht="37.2" customHeight="1">
      <c r="A189" s="46" t="s">
        <v>523</v>
      </c>
      <c r="B189" s="46" t="s">
        <v>524</v>
      </c>
      <c r="C189" s="47"/>
      <c r="D189" s="47">
        <v>174528</v>
      </c>
      <c r="E189" s="47"/>
      <c r="F189" s="47"/>
      <c r="G189" s="47"/>
      <c r="H189" s="47"/>
      <c r="I189" s="47">
        <v>0</v>
      </c>
      <c r="J189" s="47"/>
      <c r="K189" s="116">
        <f t="shared" si="11"/>
        <v>174528</v>
      </c>
    </row>
    <row r="190" spans="1:11" ht="14.4" customHeight="1">
      <c r="A190" s="46" t="s">
        <v>525</v>
      </c>
      <c r="B190" s="46" t="s">
        <v>526</v>
      </c>
      <c r="C190" s="47">
        <v>496771</v>
      </c>
      <c r="D190" s="47">
        <v>0</v>
      </c>
      <c r="E190" s="47"/>
      <c r="F190" s="47"/>
      <c r="G190" s="47"/>
      <c r="H190" s="47"/>
      <c r="I190" s="47">
        <v>0</v>
      </c>
      <c r="J190" s="47"/>
      <c r="K190" s="116">
        <f t="shared" si="11"/>
        <v>496771</v>
      </c>
    </row>
    <row r="191" spans="1:11" ht="14.4" customHeight="1">
      <c r="A191" s="46" t="s">
        <v>527</v>
      </c>
      <c r="B191" s="46" t="s">
        <v>528</v>
      </c>
      <c r="C191" s="47">
        <v>420696</v>
      </c>
      <c r="D191" s="47">
        <v>0</v>
      </c>
      <c r="E191" s="47"/>
      <c r="F191" s="47"/>
      <c r="G191" s="47"/>
      <c r="H191" s="47"/>
      <c r="I191" s="47">
        <v>0</v>
      </c>
      <c r="J191" s="47"/>
      <c r="K191" s="116">
        <f t="shared" si="11"/>
        <v>420696</v>
      </c>
    </row>
    <row r="192" spans="1:11" ht="25.65" customHeight="1">
      <c r="A192" s="46" t="s">
        <v>529</v>
      </c>
      <c r="B192" s="46" t="s">
        <v>530</v>
      </c>
      <c r="C192" s="47">
        <v>48162</v>
      </c>
      <c r="D192" s="47"/>
      <c r="E192" s="47"/>
      <c r="F192" s="47"/>
      <c r="G192" s="47"/>
      <c r="H192" s="47"/>
      <c r="I192" s="47">
        <v>0</v>
      </c>
      <c r="J192" s="47"/>
      <c r="K192" s="116">
        <f t="shared" si="11"/>
        <v>48162</v>
      </c>
    </row>
    <row r="193" spans="1:11" ht="39" customHeight="1">
      <c r="A193" s="46" t="s">
        <v>531</v>
      </c>
      <c r="B193" s="46" t="s">
        <v>532</v>
      </c>
      <c r="C193" s="47"/>
      <c r="D193" s="47">
        <v>28944</v>
      </c>
      <c r="E193" s="47"/>
      <c r="F193" s="47"/>
      <c r="G193" s="47"/>
      <c r="H193" s="47"/>
      <c r="I193" s="47">
        <v>0</v>
      </c>
      <c r="J193" s="47"/>
      <c r="K193" s="116">
        <f t="shared" si="11"/>
        <v>28944</v>
      </c>
    </row>
    <row r="194" spans="1:11" ht="25.65" customHeight="1">
      <c r="A194" s="46" t="s">
        <v>533</v>
      </c>
      <c r="B194" s="46" t="s">
        <v>534</v>
      </c>
      <c r="C194" s="47">
        <v>92770</v>
      </c>
      <c r="D194" s="47">
        <v>0</v>
      </c>
      <c r="E194" s="47"/>
      <c r="F194" s="47"/>
      <c r="G194" s="47"/>
      <c r="H194" s="47"/>
      <c r="I194" s="47">
        <v>0</v>
      </c>
      <c r="J194" s="47"/>
      <c r="K194" s="116">
        <f t="shared" si="11"/>
        <v>92770</v>
      </c>
    </row>
    <row r="195" spans="1:11" ht="25.65" customHeight="1">
      <c r="A195" s="46" t="s">
        <v>535</v>
      </c>
      <c r="B195" s="46" t="s">
        <v>536</v>
      </c>
      <c r="C195" s="47">
        <v>85956</v>
      </c>
      <c r="D195" s="47">
        <v>0</v>
      </c>
      <c r="E195" s="47"/>
      <c r="F195" s="47"/>
      <c r="G195" s="47"/>
      <c r="H195" s="47"/>
      <c r="I195" s="47">
        <v>0</v>
      </c>
      <c r="J195" s="47"/>
      <c r="K195" s="116">
        <f t="shared" si="11"/>
        <v>85956</v>
      </c>
    </row>
    <row r="196" spans="1:11" ht="25.2" customHeight="1">
      <c r="A196" s="46" t="s">
        <v>537</v>
      </c>
      <c r="B196" s="46" t="s">
        <v>538</v>
      </c>
      <c r="C196" s="47">
        <v>55402</v>
      </c>
      <c r="D196" s="47"/>
      <c r="E196" s="47"/>
      <c r="F196" s="47"/>
      <c r="G196" s="47"/>
      <c r="H196" s="47"/>
      <c r="I196" s="47">
        <v>0</v>
      </c>
      <c r="J196" s="47"/>
      <c r="K196" s="116">
        <f t="shared" si="11"/>
        <v>55402</v>
      </c>
    </row>
    <row r="197" spans="1:11" ht="32.4" customHeight="1">
      <c r="A197" s="46" t="s">
        <v>539</v>
      </c>
      <c r="B197" s="46" t="s">
        <v>540</v>
      </c>
      <c r="C197" s="47"/>
      <c r="D197" s="47">
        <v>20264</v>
      </c>
      <c r="E197" s="47"/>
      <c r="F197" s="47"/>
      <c r="G197" s="47"/>
      <c r="H197" s="47"/>
      <c r="I197" s="47">
        <v>0</v>
      </c>
      <c r="J197" s="47"/>
      <c r="K197" s="116">
        <f t="shared" si="11"/>
        <v>20264</v>
      </c>
    </row>
    <row r="198" spans="1:11" ht="14.4" customHeight="1">
      <c r="A198" s="46" t="s">
        <v>541</v>
      </c>
      <c r="B198" s="46" t="s">
        <v>542</v>
      </c>
      <c r="C198" s="47">
        <v>137398</v>
      </c>
      <c r="D198" s="47">
        <v>0</v>
      </c>
      <c r="E198" s="47"/>
      <c r="F198" s="47"/>
      <c r="G198" s="47"/>
      <c r="H198" s="47"/>
      <c r="I198" s="47">
        <v>0</v>
      </c>
      <c r="J198" s="47"/>
      <c r="K198" s="116">
        <f t="shared" si="11"/>
        <v>137398</v>
      </c>
    </row>
    <row r="199" spans="1:11" ht="14.4" customHeight="1">
      <c r="A199" s="46" t="s">
        <v>543</v>
      </c>
      <c r="B199" s="46" t="s">
        <v>544</v>
      </c>
      <c r="C199" s="47">
        <v>126477</v>
      </c>
      <c r="D199" s="47">
        <v>0</v>
      </c>
      <c r="E199" s="47"/>
      <c r="F199" s="47"/>
      <c r="G199" s="47"/>
      <c r="H199" s="47"/>
      <c r="I199" s="47">
        <v>0</v>
      </c>
      <c r="J199" s="47"/>
      <c r="K199" s="116">
        <f t="shared" si="11"/>
        <v>126477</v>
      </c>
    </row>
    <row r="200" spans="1:11" ht="14.4" customHeight="1">
      <c r="A200" s="46" t="s">
        <v>545</v>
      </c>
      <c r="B200" s="46" t="s">
        <v>546</v>
      </c>
      <c r="C200" s="47">
        <v>35877</v>
      </c>
      <c r="D200" s="47"/>
      <c r="E200" s="47"/>
      <c r="F200" s="47"/>
      <c r="G200" s="47"/>
      <c r="H200" s="47"/>
      <c r="I200" s="47">
        <v>0</v>
      </c>
      <c r="J200" s="47"/>
      <c r="K200" s="116">
        <f t="shared" si="11"/>
        <v>35877</v>
      </c>
    </row>
    <row r="201" spans="1:11" ht="14.4" customHeight="1">
      <c r="A201" s="46" t="s">
        <v>547</v>
      </c>
      <c r="B201" s="46" t="s">
        <v>548</v>
      </c>
      <c r="C201" s="47"/>
      <c r="D201" s="47">
        <v>7720</v>
      </c>
      <c r="E201" s="47"/>
      <c r="F201" s="47"/>
      <c r="G201" s="47"/>
      <c r="H201" s="47"/>
      <c r="I201" s="47">
        <v>0</v>
      </c>
      <c r="J201" s="47"/>
      <c r="K201" s="116">
        <f t="shared" si="11"/>
        <v>7720</v>
      </c>
    </row>
    <row r="202" spans="1:11" ht="14.4" customHeight="1">
      <c r="A202" s="46" t="s">
        <v>549</v>
      </c>
      <c r="B202" s="46" t="s">
        <v>550</v>
      </c>
      <c r="C202" s="47">
        <v>81841</v>
      </c>
      <c r="D202" s="47">
        <v>0</v>
      </c>
      <c r="E202" s="47"/>
      <c r="F202" s="47"/>
      <c r="G202" s="47"/>
      <c r="H202" s="47"/>
      <c r="I202" s="47">
        <v>0</v>
      </c>
      <c r="J202" s="47"/>
      <c r="K202" s="116">
        <f t="shared" si="11"/>
        <v>81841</v>
      </c>
    </row>
    <row r="203" spans="1:11" ht="14.4" customHeight="1">
      <c r="A203" s="46" t="s">
        <v>551</v>
      </c>
      <c r="B203" s="46" t="s">
        <v>552</v>
      </c>
      <c r="C203" s="47">
        <v>69558</v>
      </c>
      <c r="D203" s="47">
        <v>0</v>
      </c>
      <c r="E203" s="47"/>
      <c r="F203" s="52"/>
      <c r="G203" s="47"/>
      <c r="H203" s="47"/>
      <c r="I203" s="47">
        <v>0</v>
      </c>
      <c r="J203" s="47"/>
      <c r="K203" s="116">
        <f t="shared" si="11"/>
        <v>69558</v>
      </c>
    </row>
    <row r="204" spans="1:11" ht="21" customHeight="1">
      <c r="A204" s="183" t="s">
        <v>553</v>
      </c>
      <c r="B204" s="184"/>
      <c r="C204" s="51">
        <f>SUM(C188:C203)</f>
        <v>1860152</v>
      </c>
      <c r="D204" s="51"/>
      <c r="E204" s="51"/>
      <c r="F204" s="117"/>
      <c r="G204" s="51"/>
      <c r="H204" s="51"/>
      <c r="I204" s="51"/>
      <c r="J204" s="51"/>
      <c r="K204" s="115">
        <f>SUM(K188:K203)</f>
        <v>2091608</v>
      </c>
    </row>
    <row r="205" spans="1:11" ht="14.4" customHeight="1">
      <c r="A205" s="46"/>
      <c r="B205" s="46"/>
      <c r="C205" s="47"/>
      <c r="D205" s="47"/>
      <c r="E205" s="47"/>
      <c r="F205" s="47"/>
      <c r="G205" s="47"/>
      <c r="H205" s="47"/>
      <c r="I205" s="47"/>
      <c r="J205" s="47"/>
      <c r="K205" s="75"/>
    </row>
    <row r="206" spans="1:11" ht="27.75" customHeight="1">
      <c r="A206" s="183" t="s">
        <v>554</v>
      </c>
      <c r="B206" s="193"/>
      <c r="C206" s="193"/>
      <c r="D206" s="193"/>
      <c r="E206" s="193"/>
      <c r="F206" s="193"/>
      <c r="G206" s="193"/>
      <c r="H206" s="193"/>
      <c r="I206" s="193"/>
      <c r="J206" s="193"/>
      <c r="K206" s="184"/>
    </row>
    <row r="207" spans="1:11" ht="14.4" customHeight="1">
      <c r="A207" s="46" t="s">
        <v>555</v>
      </c>
      <c r="B207" s="46" t="s">
        <v>556</v>
      </c>
      <c r="C207" s="47">
        <v>299741</v>
      </c>
      <c r="D207" s="47"/>
      <c r="E207" s="47"/>
      <c r="F207" s="47"/>
      <c r="G207" s="47"/>
      <c r="H207" s="47"/>
      <c r="I207" s="47">
        <v>0</v>
      </c>
      <c r="J207" s="47"/>
      <c r="K207" s="116">
        <f t="shared" si="12" ref="K207:K256">=C207+D207+E207+F206+G207+H207+I207+J207</f>
        <v>299741</v>
      </c>
    </row>
    <row r="208" spans="1:11" ht="31.2" customHeight="1">
      <c r="A208" s="46" t="s">
        <v>557</v>
      </c>
      <c r="B208" s="46" t="s">
        <v>558</v>
      </c>
      <c r="C208" s="47"/>
      <c r="D208" s="47">
        <v>666200</v>
      </c>
      <c r="E208" s="47"/>
      <c r="F208" s="47"/>
      <c r="G208" s="47"/>
      <c r="H208" s="47"/>
      <c r="I208" s="47">
        <v>0</v>
      </c>
      <c r="J208" s="47"/>
      <c r="K208" s="116">
        <f t="shared" si="12"/>
        <v>666200</v>
      </c>
    </row>
    <row r="209" spans="1:11" ht="14.4" customHeight="1">
      <c r="A209" s="46" t="s">
        <v>559</v>
      </c>
      <c r="B209" s="46" t="s">
        <v>560</v>
      </c>
      <c r="C209" s="47">
        <v>38934</v>
      </c>
      <c r="D209" s="47">
        <v>0</v>
      </c>
      <c r="E209" s="47"/>
      <c r="F209" s="47"/>
      <c r="G209" s="47"/>
      <c r="H209" s="47"/>
      <c r="I209" s="47">
        <v>0</v>
      </c>
      <c r="J209" s="47"/>
      <c r="K209" s="116">
        <f t="shared" si="12"/>
        <v>38934</v>
      </c>
    </row>
    <row r="210" spans="1:11" ht="27" customHeight="1">
      <c r="A210" s="46" t="s">
        <v>561</v>
      </c>
      <c r="B210" s="46" t="s">
        <v>562</v>
      </c>
      <c r="C210" s="47">
        <v>251459</v>
      </c>
      <c r="D210" s="47">
        <v>0</v>
      </c>
      <c r="E210" s="47"/>
      <c r="F210" s="47"/>
      <c r="G210" s="47"/>
      <c r="H210" s="47"/>
      <c r="I210" s="47">
        <v>0</v>
      </c>
      <c r="J210" s="47"/>
      <c r="K210" s="116">
        <f t="shared" si="12"/>
        <v>251459</v>
      </c>
    </row>
    <row r="211" spans="1:11" ht="29.25" customHeight="1">
      <c r="A211" s="46" t="s">
        <v>563</v>
      </c>
      <c r="B211" s="46" t="s">
        <v>564</v>
      </c>
      <c r="C211" s="47">
        <v>119541</v>
      </c>
      <c r="D211" s="47"/>
      <c r="E211" s="47"/>
      <c r="F211" s="47"/>
      <c r="G211" s="47"/>
      <c r="H211" s="47"/>
      <c r="I211" s="47">
        <v>0</v>
      </c>
      <c r="J211" s="47"/>
      <c r="K211" s="116">
        <f t="shared" si="12"/>
        <v>119541</v>
      </c>
    </row>
    <row r="212" spans="1:11" ht="33" customHeight="1">
      <c r="A212" s="46" t="s">
        <v>565</v>
      </c>
      <c r="B212" s="46" t="s">
        <v>566</v>
      </c>
      <c r="C212" s="47"/>
      <c r="D212" s="47">
        <v>260232</v>
      </c>
      <c r="E212" s="47"/>
      <c r="F212" s="47"/>
      <c r="G212" s="47"/>
      <c r="H212" s="47"/>
      <c r="I212" s="47">
        <v>0</v>
      </c>
      <c r="J212" s="47"/>
      <c r="K212" s="116">
        <f t="shared" si="12"/>
        <v>260232</v>
      </c>
    </row>
    <row r="213" spans="1:11" ht="25.5" customHeight="1">
      <c r="A213" s="46" t="s">
        <v>567</v>
      </c>
      <c r="B213" s="46" t="s">
        <v>568</v>
      </c>
      <c r="C213" s="47">
        <v>24386</v>
      </c>
      <c r="D213" s="47">
        <v>0</v>
      </c>
      <c r="E213" s="47"/>
      <c r="F213" s="47"/>
      <c r="G213" s="47"/>
      <c r="H213" s="47"/>
      <c r="I213" s="47">
        <v>0</v>
      </c>
      <c r="J213" s="47"/>
      <c r="K213" s="116">
        <f t="shared" si="12"/>
        <v>24386</v>
      </c>
    </row>
    <row r="214" spans="1:11" ht="27" customHeight="1">
      <c r="A214" s="46" t="s">
        <v>569</v>
      </c>
      <c r="B214" s="46" t="s">
        <v>570</v>
      </c>
      <c r="C214" s="47">
        <v>164955</v>
      </c>
      <c r="D214" s="47">
        <v>0</v>
      </c>
      <c r="E214" s="47"/>
      <c r="F214" s="47"/>
      <c r="G214" s="47"/>
      <c r="H214" s="47"/>
      <c r="I214" s="47">
        <v>0</v>
      </c>
      <c r="J214" s="47"/>
      <c r="K214" s="116">
        <f t="shared" si="12"/>
        <v>164955</v>
      </c>
    </row>
    <row r="215" spans="1:11" ht="29.25" customHeight="1">
      <c r="A215" s="46" t="s">
        <v>571</v>
      </c>
      <c r="B215" s="46" t="s">
        <v>572</v>
      </c>
      <c r="C215" s="47">
        <v>169655</v>
      </c>
      <c r="D215" s="47"/>
      <c r="E215" s="47"/>
      <c r="F215" s="47">
        <v>7932</v>
      </c>
      <c r="G215" s="47"/>
      <c r="H215" s="47"/>
      <c r="I215" s="47">
        <v>0</v>
      </c>
      <c r="J215" s="47"/>
      <c r="K215" s="116">
        <f t="shared" si="12"/>
        <v>169655</v>
      </c>
    </row>
    <row r="216" spans="1:11" ht="48" customHeight="1">
      <c r="A216" s="46" t="s">
        <v>573</v>
      </c>
      <c r="B216" s="46" t="s">
        <v>574</v>
      </c>
      <c r="C216" s="47"/>
      <c r="D216" s="47"/>
      <c r="E216" s="47"/>
      <c r="F216" s="47"/>
      <c r="G216" s="47"/>
      <c r="H216" s="47"/>
      <c r="I216" s="47">
        <v>3298</v>
      </c>
      <c r="J216" s="47"/>
      <c r="K216" s="116">
        <f t="shared" si="12"/>
        <v>11230</v>
      </c>
    </row>
    <row r="217" spans="1:11" ht="44.25" customHeight="1">
      <c r="A217" s="46" t="s">
        <v>575</v>
      </c>
      <c r="B217" s="46" t="s">
        <v>576</v>
      </c>
      <c r="C217" s="47"/>
      <c r="D217" s="47">
        <v>276912</v>
      </c>
      <c r="E217" s="47"/>
      <c r="F217" s="47"/>
      <c r="G217" s="47"/>
      <c r="H217" s="47"/>
      <c r="I217" s="47">
        <v>0</v>
      </c>
      <c r="J217" s="47"/>
      <c r="K217" s="116">
        <f t="shared" si="12"/>
        <v>276912</v>
      </c>
    </row>
    <row r="218" spans="1:11" ht="25.5" customHeight="1">
      <c r="A218" s="46" t="s">
        <v>577</v>
      </c>
      <c r="B218" s="46" t="s">
        <v>578</v>
      </c>
      <c r="C218" s="47">
        <v>31572</v>
      </c>
      <c r="D218" s="47">
        <v>0</v>
      </c>
      <c r="E218" s="47"/>
      <c r="F218" s="47"/>
      <c r="G218" s="47"/>
      <c r="H218" s="47"/>
      <c r="I218" s="47">
        <v>0</v>
      </c>
      <c r="J218" s="47"/>
      <c r="K218" s="116">
        <f t="shared" si="12"/>
        <v>31572</v>
      </c>
    </row>
    <row r="219" spans="1:11" ht="24.75" customHeight="1">
      <c r="A219" s="46" t="s">
        <v>579</v>
      </c>
      <c r="B219" s="46" t="s">
        <v>580</v>
      </c>
      <c r="C219" s="47">
        <v>187194</v>
      </c>
      <c r="D219" s="47">
        <v>0</v>
      </c>
      <c r="E219" s="47"/>
      <c r="F219" s="47"/>
      <c r="G219" s="47"/>
      <c r="H219" s="47"/>
      <c r="I219" s="47">
        <v>0</v>
      </c>
      <c r="J219" s="47"/>
      <c r="K219" s="116">
        <f t="shared" si="12"/>
        <v>187194</v>
      </c>
    </row>
    <row r="220" spans="1:11" ht="30" customHeight="1">
      <c r="A220" s="46" t="s">
        <v>581</v>
      </c>
      <c r="B220" s="46" t="s">
        <v>582</v>
      </c>
      <c r="C220" s="47">
        <v>39824</v>
      </c>
      <c r="D220" s="47"/>
      <c r="E220" s="47"/>
      <c r="F220" s="47"/>
      <c r="G220" s="47"/>
      <c r="H220" s="47"/>
      <c r="I220" s="47">
        <v>0</v>
      </c>
      <c r="J220" s="47"/>
      <c r="K220" s="116">
        <f t="shared" si="12"/>
        <v>39824</v>
      </c>
    </row>
    <row r="221" spans="1:11" ht="37.5" customHeight="1">
      <c r="A221" s="46" t="s">
        <v>583</v>
      </c>
      <c r="B221" s="46" t="s">
        <v>584</v>
      </c>
      <c r="C221" s="47"/>
      <c r="D221" s="47">
        <v>36888</v>
      </c>
      <c r="E221" s="47"/>
      <c r="F221" s="47"/>
      <c r="G221" s="47"/>
      <c r="H221" s="47"/>
      <c r="I221" s="47">
        <v>0</v>
      </c>
      <c r="J221" s="47"/>
      <c r="K221" s="116">
        <f t="shared" si="12"/>
        <v>36888</v>
      </c>
    </row>
    <row r="222" spans="1:11" ht="41.25" customHeight="1">
      <c r="A222" s="46" t="s">
        <v>585</v>
      </c>
      <c r="B222" s="46" t="s">
        <v>586</v>
      </c>
      <c r="C222" s="47"/>
      <c r="D222" s="47">
        <v>4824</v>
      </c>
      <c r="E222" s="47"/>
      <c r="F222" s="47"/>
      <c r="G222" s="47"/>
      <c r="H222" s="47"/>
      <c r="I222" s="47">
        <v>0</v>
      </c>
      <c r="J222" s="47"/>
      <c r="K222" s="116">
        <f t="shared" si="12"/>
        <v>4824</v>
      </c>
    </row>
    <row r="223" spans="1:11" ht="25.65" customHeight="1">
      <c r="A223" s="46" t="s">
        <v>587</v>
      </c>
      <c r="B223" s="46" t="s">
        <v>588</v>
      </c>
      <c r="C223" s="47">
        <v>30182</v>
      </c>
      <c r="D223" s="47">
        <v>0</v>
      </c>
      <c r="E223" s="47"/>
      <c r="F223" s="47"/>
      <c r="G223" s="47"/>
      <c r="H223" s="47"/>
      <c r="I223" s="47">
        <v>0</v>
      </c>
      <c r="J223" s="47"/>
      <c r="K223" s="116">
        <f t="shared" si="12"/>
        <v>30182</v>
      </c>
    </row>
    <row r="224" spans="1:11" ht="25.65" customHeight="1">
      <c r="A224" s="46" t="s">
        <v>589</v>
      </c>
      <c r="B224" s="46" t="s">
        <v>590</v>
      </c>
      <c r="C224" s="47">
        <v>82660</v>
      </c>
      <c r="D224" s="47">
        <v>0</v>
      </c>
      <c r="E224" s="47"/>
      <c r="F224" s="47"/>
      <c r="G224" s="47"/>
      <c r="H224" s="47"/>
      <c r="I224" s="47">
        <v>0</v>
      </c>
      <c r="J224" s="47"/>
      <c r="K224" s="116">
        <f t="shared" si="12"/>
        <v>82660</v>
      </c>
    </row>
    <row r="225" spans="1:11" ht="25.65" customHeight="1">
      <c r="A225" s="46" t="s">
        <v>591</v>
      </c>
      <c r="B225" s="46" t="s">
        <v>592</v>
      </c>
      <c r="C225" s="47"/>
      <c r="D225" s="47">
        <v>1728</v>
      </c>
      <c r="E225" s="47"/>
      <c r="F225" s="47"/>
      <c r="G225" s="47"/>
      <c r="H225" s="47"/>
      <c r="I225" s="47">
        <v>0</v>
      </c>
      <c r="J225" s="47"/>
      <c r="K225" s="116">
        <f t="shared" si="12"/>
        <v>1728</v>
      </c>
    </row>
    <row r="226" spans="1:11" ht="25.65" customHeight="1">
      <c r="A226" s="46" t="s">
        <v>593</v>
      </c>
      <c r="B226" s="46" t="s">
        <v>594</v>
      </c>
      <c r="C226" s="47">
        <v>64145</v>
      </c>
      <c r="D226" s="47"/>
      <c r="E226" s="47"/>
      <c r="F226" s="47"/>
      <c r="G226" s="47"/>
      <c r="H226" s="47"/>
      <c r="I226" s="47">
        <v>0</v>
      </c>
      <c r="J226" s="47"/>
      <c r="K226" s="116">
        <f t="shared" si="12"/>
        <v>64145</v>
      </c>
    </row>
    <row r="227" spans="1:11" ht="39.75" customHeight="1">
      <c r="A227" s="46" t="s">
        <v>595</v>
      </c>
      <c r="B227" s="46" t="s">
        <v>596</v>
      </c>
      <c r="C227" s="47"/>
      <c r="D227" s="47">
        <v>74720</v>
      </c>
      <c r="E227" s="47"/>
      <c r="F227" s="47"/>
      <c r="G227" s="47"/>
      <c r="H227" s="47"/>
      <c r="I227" s="47">
        <v>0</v>
      </c>
      <c r="J227" s="47"/>
      <c r="K227" s="116">
        <f t="shared" si="12"/>
        <v>74720</v>
      </c>
    </row>
    <row r="228" spans="1:11" ht="39.75" customHeight="1">
      <c r="A228" s="46" t="s">
        <v>597</v>
      </c>
      <c r="B228" s="46" t="s">
        <v>598</v>
      </c>
      <c r="C228" s="47"/>
      <c r="D228" s="47">
        <v>27776</v>
      </c>
      <c r="E228" s="47"/>
      <c r="F228" s="47"/>
      <c r="G228" s="47"/>
      <c r="H228" s="47"/>
      <c r="I228" s="47">
        <v>0</v>
      </c>
      <c r="J228" s="47"/>
      <c r="K228" s="116">
        <f t="shared" si="12"/>
        <v>27776</v>
      </c>
    </row>
    <row r="229" spans="1:11" ht="25.65" customHeight="1">
      <c r="A229" s="46" t="s">
        <v>599</v>
      </c>
      <c r="B229" s="46" t="s">
        <v>600</v>
      </c>
      <c r="C229" s="47">
        <v>31236</v>
      </c>
      <c r="D229" s="47">
        <v>0</v>
      </c>
      <c r="E229" s="47"/>
      <c r="F229" s="47"/>
      <c r="G229" s="47"/>
      <c r="H229" s="47"/>
      <c r="I229" s="47">
        <v>0</v>
      </c>
      <c r="J229" s="47"/>
      <c r="K229" s="116">
        <f t="shared" si="12"/>
        <v>31236</v>
      </c>
    </row>
    <row r="230" spans="1:11" ht="25.65" customHeight="1">
      <c r="A230" s="46" t="s">
        <v>601</v>
      </c>
      <c r="B230" s="46" t="s">
        <v>602</v>
      </c>
      <c r="C230" s="47">
        <v>95417</v>
      </c>
      <c r="D230" s="47">
        <v>0</v>
      </c>
      <c r="E230" s="47"/>
      <c r="F230" s="47"/>
      <c r="G230" s="47"/>
      <c r="H230" s="47"/>
      <c r="I230" s="47">
        <v>0</v>
      </c>
      <c r="J230" s="47"/>
      <c r="K230" s="116">
        <f t="shared" si="12"/>
        <v>95417</v>
      </c>
    </row>
    <row r="231" spans="1:11" ht="39" customHeight="1">
      <c r="A231" s="46" t="s">
        <v>603</v>
      </c>
      <c r="B231" s="46" t="s">
        <v>604</v>
      </c>
      <c r="C231" s="47"/>
      <c r="D231" s="47">
        <v>8331</v>
      </c>
      <c r="E231" s="47"/>
      <c r="F231" s="47"/>
      <c r="G231" s="47"/>
      <c r="H231" s="47"/>
      <c r="I231" s="47">
        <v>0</v>
      </c>
      <c r="J231" s="47"/>
      <c r="K231" s="116">
        <f t="shared" si="12"/>
        <v>8331</v>
      </c>
    </row>
    <row r="232" spans="1:11" ht="25.65" customHeight="1">
      <c r="A232" s="46" t="s">
        <v>605</v>
      </c>
      <c r="B232" s="46" t="s">
        <v>606</v>
      </c>
      <c r="C232" s="47">
        <v>159943</v>
      </c>
      <c r="D232" s="47"/>
      <c r="E232" s="47"/>
      <c r="F232" s="47"/>
      <c r="G232" s="47"/>
      <c r="H232" s="47"/>
      <c r="I232" s="47">
        <v>0</v>
      </c>
      <c r="J232" s="47"/>
      <c r="K232" s="116">
        <f t="shared" si="12"/>
        <v>159943</v>
      </c>
    </row>
    <row r="233" spans="1:11" ht="41.25" customHeight="1">
      <c r="A233" s="46" t="s">
        <v>607</v>
      </c>
      <c r="B233" s="46" t="s">
        <v>608</v>
      </c>
      <c r="C233" s="47"/>
      <c r="D233" s="47">
        <v>219416</v>
      </c>
      <c r="E233" s="47"/>
      <c r="F233" s="47"/>
      <c r="G233" s="47"/>
      <c r="H233" s="47"/>
      <c r="I233" s="47">
        <v>0</v>
      </c>
      <c r="J233" s="47"/>
      <c r="K233" s="116">
        <f t="shared" si="12"/>
        <v>219416</v>
      </c>
    </row>
    <row r="234" spans="1:11" ht="25.5" customHeight="1">
      <c r="A234" s="46" t="s">
        <v>609</v>
      </c>
      <c r="B234" s="46" t="s">
        <v>610</v>
      </c>
      <c r="C234" s="47">
        <v>35803</v>
      </c>
      <c r="D234" s="47">
        <v>0</v>
      </c>
      <c r="E234" s="47"/>
      <c r="F234" s="47"/>
      <c r="G234" s="47"/>
      <c r="H234" s="47"/>
      <c r="I234" s="47">
        <v>0</v>
      </c>
      <c r="J234" s="47"/>
      <c r="K234" s="116">
        <f t="shared" si="12"/>
        <v>35803</v>
      </c>
    </row>
    <row r="235" spans="1:11" ht="25.5" customHeight="1">
      <c r="A235" s="46" t="s">
        <v>611</v>
      </c>
      <c r="B235" s="46" t="s">
        <v>612</v>
      </c>
      <c r="C235" s="47">
        <v>201797</v>
      </c>
      <c r="D235" s="47">
        <v>0</v>
      </c>
      <c r="E235" s="47"/>
      <c r="F235" s="47"/>
      <c r="G235" s="47"/>
      <c r="H235" s="47"/>
      <c r="I235" s="47">
        <v>0</v>
      </c>
      <c r="J235" s="47"/>
      <c r="K235" s="116">
        <f t="shared" si="12"/>
        <v>201797</v>
      </c>
    </row>
    <row r="236" spans="1:11" ht="21" customHeight="1">
      <c r="A236" s="46" t="s">
        <v>613</v>
      </c>
      <c r="B236" s="46" t="s">
        <v>614</v>
      </c>
      <c r="C236" s="47">
        <v>94941</v>
      </c>
      <c r="D236" s="47"/>
      <c r="E236" s="47"/>
      <c r="F236" s="47"/>
      <c r="G236" s="47"/>
      <c r="H236" s="47"/>
      <c r="I236" s="47">
        <v>0</v>
      </c>
      <c r="J236" s="47"/>
      <c r="K236" s="116">
        <f t="shared" si="12"/>
        <v>94941</v>
      </c>
    </row>
    <row r="237" spans="1:11" ht="28.5" customHeight="1">
      <c r="A237" s="46" t="s">
        <v>615</v>
      </c>
      <c r="B237" s="46" t="s">
        <v>616</v>
      </c>
      <c r="C237" s="47"/>
      <c r="D237" s="47">
        <v>0</v>
      </c>
      <c r="E237" s="47"/>
      <c r="F237" s="47"/>
      <c r="G237" s="47"/>
      <c r="H237" s="47"/>
      <c r="I237" s="47">
        <v>3997</v>
      </c>
      <c r="J237" s="47"/>
      <c r="K237" s="116">
        <f t="shared" si="12"/>
        <v>3997</v>
      </c>
    </row>
    <row r="238" spans="1:11" ht="44.25" customHeight="1">
      <c r="A238" s="46" t="s">
        <v>617</v>
      </c>
      <c r="B238" s="46" t="s">
        <v>618</v>
      </c>
      <c r="C238" s="47"/>
      <c r="D238" s="47">
        <v>192424</v>
      </c>
      <c r="E238" s="47"/>
      <c r="F238" s="47"/>
      <c r="G238" s="47"/>
      <c r="H238" s="47"/>
      <c r="I238" s="47">
        <v>0</v>
      </c>
      <c r="J238" s="47"/>
      <c r="K238" s="116">
        <f t="shared" si="12"/>
        <v>192424</v>
      </c>
    </row>
    <row r="239" spans="1:11" ht="25.65" customHeight="1">
      <c r="A239" s="46" t="s">
        <v>619</v>
      </c>
      <c r="B239" s="46" t="s">
        <v>620</v>
      </c>
      <c r="C239" s="47">
        <v>24081</v>
      </c>
      <c r="D239" s="47">
        <v>0</v>
      </c>
      <c r="E239" s="47"/>
      <c r="F239" s="47"/>
      <c r="G239" s="47"/>
      <c r="H239" s="47"/>
      <c r="I239" s="47">
        <v>0</v>
      </c>
      <c r="J239" s="47"/>
      <c r="K239" s="116">
        <f t="shared" si="12"/>
        <v>24081</v>
      </c>
    </row>
    <row r="240" spans="1:11" ht="25.65" customHeight="1">
      <c r="A240" s="46" t="s">
        <v>621</v>
      </c>
      <c r="B240" s="46" t="s">
        <v>622</v>
      </c>
      <c r="C240" s="47">
        <v>171155</v>
      </c>
      <c r="D240" s="47">
        <v>0</v>
      </c>
      <c r="E240" s="47"/>
      <c r="F240" s="47"/>
      <c r="G240" s="47"/>
      <c r="H240" s="47"/>
      <c r="I240" s="47">
        <v>0</v>
      </c>
      <c r="J240" s="47"/>
      <c r="K240" s="116">
        <f t="shared" si="12"/>
        <v>171155</v>
      </c>
    </row>
    <row r="241" spans="1:11" ht="25.65" customHeight="1">
      <c r="A241" s="46" t="s">
        <v>623</v>
      </c>
      <c r="B241" s="46" t="s">
        <v>624</v>
      </c>
      <c r="C241" s="47">
        <v>89444</v>
      </c>
      <c r="D241" s="47"/>
      <c r="E241" s="47"/>
      <c r="F241" s="47"/>
      <c r="G241" s="47"/>
      <c r="H241" s="47"/>
      <c r="I241" s="47">
        <v>0</v>
      </c>
      <c r="J241" s="47"/>
      <c r="K241" s="116">
        <f t="shared" si="12"/>
        <v>89444</v>
      </c>
    </row>
    <row r="242" spans="1:11" ht="54" customHeight="1">
      <c r="A242" s="46" t="s">
        <v>625</v>
      </c>
      <c r="B242" s="46" t="s">
        <v>626</v>
      </c>
      <c r="C242" s="47"/>
      <c r="D242" s="47">
        <v>106648</v>
      </c>
      <c r="E242" s="47"/>
      <c r="F242" s="47"/>
      <c r="G242" s="47"/>
      <c r="H242" s="47"/>
      <c r="I242" s="47">
        <v>0</v>
      </c>
      <c r="J242" s="47"/>
      <c r="K242" s="116">
        <f t="shared" si="12"/>
        <v>106648</v>
      </c>
    </row>
    <row r="243" spans="1:11" ht="43.5" customHeight="1">
      <c r="A243" s="46" t="s">
        <v>627</v>
      </c>
      <c r="B243" s="46" t="s">
        <v>628</v>
      </c>
      <c r="C243" s="47"/>
      <c r="D243" s="47">
        <v>8680</v>
      </c>
      <c r="E243" s="47"/>
      <c r="F243" s="47"/>
      <c r="G243" s="47"/>
      <c r="H243" s="47"/>
      <c r="I243" s="47">
        <v>0</v>
      </c>
      <c r="J243" s="47"/>
      <c r="K243" s="116">
        <f t="shared" si="12"/>
        <v>8680</v>
      </c>
    </row>
    <row r="244" spans="1:11" ht="25.65" customHeight="1">
      <c r="A244" s="46" t="s">
        <v>629</v>
      </c>
      <c r="B244" s="46" t="s">
        <v>630</v>
      </c>
      <c r="C244" s="47">
        <v>32711</v>
      </c>
      <c r="D244" s="47">
        <v>0</v>
      </c>
      <c r="E244" s="47"/>
      <c r="F244" s="47"/>
      <c r="G244" s="47"/>
      <c r="H244" s="47"/>
      <c r="I244" s="47">
        <v>0</v>
      </c>
      <c r="J244" s="47"/>
      <c r="K244" s="116">
        <f t="shared" si="12"/>
        <v>32711</v>
      </c>
    </row>
    <row r="245" spans="1:11" ht="25.65" customHeight="1">
      <c r="A245" s="46" t="s">
        <v>631</v>
      </c>
      <c r="B245" s="46" t="s">
        <v>632</v>
      </c>
      <c r="C245" s="47">
        <v>137078</v>
      </c>
      <c r="D245" s="47">
        <v>0</v>
      </c>
      <c r="E245" s="47"/>
      <c r="F245" s="47"/>
      <c r="G245" s="47"/>
      <c r="H245" s="47"/>
      <c r="I245" s="47">
        <v>0</v>
      </c>
      <c r="J245" s="47"/>
      <c r="K245" s="116">
        <f t="shared" si="12"/>
        <v>137078</v>
      </c>
    </row>
    <row r="246" spans="1:11" ht="41.25" customHeight="1">
      <c r="A246" s="46" t="s">
        <v>633</v>
      </c>
      <c r="B246" s="46" t="s">
        <v>634</v>
      </c>
      <c r="C246" s="47"/>
      <c r="D246" s="47">
        <v>3132</v>
      </c>
      <c r="E246" s="47"/>
      <c r="F246" s="47"/>
      <c r="G246" s="47"/>
      <c r="H246" s="47"/>
      <c r="I246" s="47">
        <v>0</v>
      </c>
      <c r="J246" s="47"/>
      <c r="K246" s="116">
        <f t="shared" si="12"/>
        <v>3132</v>
      </c>
    </row>
    <row r="247" spans="1:11" ht="25.65" customHeight="1">
      <c r="A247" s="46" t="s">
        <v>635</v>
      </c>
      <c r="B247" s="46" t="s">
        <v>636</v>
      </c>
      <c r="C247" s="47">
        <v>62373</v>
      </c>
      <c r="D247" s="47"/>
      <c r="E247" s="47"/>
      <c r="F247" s="47"/>
      <c r="G247" s="47"/>
      <c r="H247" s="47"/>
      <c r="I247" s="47">
        <v>0</v>
      </c>
      <c r="J247" s="47"/>
      <c r="K247" s="116">
        <f t="shared" si="12"/>
        <v>62373</v>
      </c>
    </row>
    <row r="248" spans="1:11" ht="42.75" customHeight="1">
      <c r="A248" s="46" t="s">
        <v>637</v>
      </c>
      <c r="B248" s="46" t="s">
        <v>638</v>
      </c>
      <c r="C248" s="47"/>
      <c r="D248" s="47">
        <v>68312</v>
      </c>
      <c r="E248" s="47"/>
      <c r="F248" s="47"/>
      <c r="G248" s="47"/>
      <c r="H248" s="47"/>
      <c r="I248" s="47">
        <v>0</v>
      </c>
      <c r="J248" s="47"/>
      <c r="K248" s="116">
        <f t="shared" si="12"/>
        <v>68312</v>
      </c>
    </row>
    <row r="249" spans="1:11" ht="42.75" customHeight="1">
      <c r="A249" s="46" t="s">
        <v>639</v>
      </c>
      <c r="B249" s="46" t="s">
        <v>640</v>
      </c>
      <c r="C249" s="47"/>
      <c r="D249" s="47">
        <v>10616</v>
      </c>
      <c r="E249" s="47"/>
      <c r="F249" s="47"/>
      <c r="G249" s="47"/>
      <c r="H249" s="47"/>
      <c r="I249" s="47">
        <v>0</v>
      </c>
      <c r="J249" s="47"/>
      <c r="K249" s="116">
        <f t="shared" si="12"/>
        <v>10616</v>
      </c>
    </row>
    <row r="250" spans="1:11" ht="23.25" customHeight="1">
      <c r="A250" s="46" t="s">
        <v>641</v>
      </c>
      <c r="B250" s="46" t="s">
        <v>642</v>
      </c>
      <c r="C250" s="47">
        <v>60237</v>
      </c>
      <c r="D250" s="47">
        <v>0</v>
      </c>
      <c r="E250" s="47"/>
      <c r="F250" s="47"/>
      <c r="G250" s="47"/>
      <c r="H250" s="47"/>
      <c r="I250" s="47">
        <v>0</v>
      </c>
      <c r="J250" s="47"/>
      <c r="K250" s="116">
        <f t="shared" si="12"/>
        <v>60237</v>
      </c>
    </row>
    <row r="251" spans="1:11" ht="26.25" customHeight="1">
      <c r="A251" s="46" t="s">
        <v>643</v>
      </c>
      <c r="B251" s="46" t="s">
        <v>644</v>
      </c>
      <c r="C251" s="47">
        <v>86999</v>
      </c>
      <c r="D251" s="47">
        <v>0</v>
      </c>
      <c r="E251" s="47"/>
      <c r="F251" s="47"/>
      <c r="G251" s="47"/>
      <c r="H251" s="47"/>
      <c r="I251" s="47">
        <v>0</v>
      </c>
      <c r="J251" s="47"/>
      <c r="K251" s="116">
        <f t="shared" si="12"/>
        <v>86999</v>
      </c>
    </row>
    <row r="252" spans="1:11" ht="25.65" customHeight="1">
      <c r="A252" s="46" t="s">
        <v>645</v>
      </c>
      <c r="B252" s="46" t="s">
        <v>646</v>
      </c>
      <c r="C252" s="47">
        <v>96376</v>
      </c>
      <c r="D252" s="47"/>
      <c r="E252" s="47"/>
      <c r="F252" s="47"/>
      <c r="G252" s="47"/>
      <c r="H252" s="47"/>
      <c r="I252" s="47">
        <v>0</v>
      </c>
      <c r="J252" s="47"/>
      <c r="K252" s="116">
        <f t="shared" si="12"/>
        <v>96376</v>
      </c>
    </row>
    <row r="253" spans="1:11" ht="45" customHeight="1">
      <c r="A253" s="46" t="s">
        <v>647</v>
      </c>
      <c r="B253" s="46" t="s">
        <v>648</v>
      </c>
      <c r="C253" s="47"/>
      <c r="D253" s="47">
        <v>127224</v>
      </c>
      <c r="E253" s="47"/>
      <c r="F253" s="47"/>
      <c r="G253" s="47"/>
      <c r="H253" s="47"/>
      <c r="I253" s="47">
        <v>0</v>
      </c>
      <c r="J253" s="47"/>
      <c r="K253" s="116">
        <f t="shared" si="12"/>
        <v>127224</v>
      </c>
    </row>
    <row r="254" spans="1:11" ht="35.25" customHeight="1">
      <c r="A254" s="46" t="s">
        <v>649</v>
      </c>
      <c r="B254" s="46" t="s">
        <v>650</v>
      </c>
      <c r="C254" s="47"/>
      <c r="D254" s="47">
        <v>14472</v>
      </c>
      <c r="E254" s="47"/>
      <c r="F254" s="47"/>
      <c r="G254" s="47"/>
      <c r="H254" s="47"/>
      <c r="I254" s="47">
        <v>0</v>
      </c>
      <c r="J254" s="47"/>
      <c r="K254" s="116">
        <f t="shared" si="12"/>
        <v>14472</v>
      </c>
    </row>
    <row r="255" spans="1:11" ht="32.25" customHeight="1">
      <c r="A255" s="46" t="s">
        <v>651</v>
      </c>
      <c r="B255" s="46" t="s">
        <v>652</v>
      </c>
      <c r="C255" s="47">
        <v>25782</v>
      </c>
      <c r="D255" s="47">
        <v>0</v>
      </c>
      <c r="E255" s="47"/>
      <c r="F255" s="47"/>
      <c r="G255" s="47"/>
      <c r="H255" s="47"/>
      <c r="I255" s="47">
        <v>0</v>
      </c>
      <c r="J255" s="47"/>
      <c r="K255" s="116">
        <f t="shared" si="12"/>
        <v>25782</v>
      </c>
    </row>
    <row r="256" spans="1:11" ht="25.5" customHeight="1">
      <c r="A256" s="46" t="s">
        <v>653</v>
      </c>
      <c r="B256" s="46" t="s">
        <v>654</v>
      </c>
      <c r="C256" s="47">
        <v>107872</v>
      </c>
      <c r="D256" s="47">
        <v>0</v>
      </c>
      <c r="E256" s="47"/>
      <c r="F256" s="51"/>
      <c r="G256" s="47"/>
      <c r="H256" s="47"/>
      <c r="I256" s="47">
        <v>0</v>
      </c>
      <c r="J256" s="47"/>
      <c r="K256" s="116">
        <f t="shared" si="12"/>
        <v>107872</v>
      </c>
    </row>
    <row r="257" spans="1:11" ht="39.75" customHeight="1">
      <c r="A257" s="183" t="s">
        <v>655</v>
      </c>
      <c r="B257" s="184"/>
      <c r="C257" s="51">
        <f>SUM(C207:C256)</f>
        <v>3017493</v>
      </c>
      <c r="D257" s="51"/>
      <c r="E257" s="51"/>
      <c r="F257" s="47"/>
      <c r="G257" s="51"/>
      <c r="H257" s="51"/>
      <c r="I257" s="51"/>
      <c r="J257" s="51"/>
      <c r="K257" s="115">
        <f>SUM(K207:K256)</f>
        <v>5141255</v>
      </c>
    </row>
    <row r="258" spans="1:11" ht="14.4" customHeight="1">
      <c r="A258" s="187" t="s">
        <v>656</v>
      </c>
      <c r="B258" s="188"/>
      <c r="C258" s="188"/>
      <c r="D258" s="188"/>
      <c r="E258" s="188"/>
      <c r="F258" s="188"/>
      <c r="G258" s="188"/>
      <c r="H258" s="188"/>
      <c r="I258" s="188"/>
      <c r="J258" s="188"/>
      <c r="K258" s="189"/>
    </row>
    <row r="259" spans="1:11" ht="12.75" customHeight="1">
      <c r="A259" s="190"/>
      <c r="B259" s="191"/>
      <c r="C259" s="191"/>
      <c r="D259" s="191"/>
      <c r="E259" s="191"/>
      <c r="F259" s="191"/>
      <c r="G259" s="191"/>
      <c r="H259" s="191"/>
      <c r="I259" s="191"/>
      <c r="J259" s="191"/>
      <c r="K259" s="192"/>
    </row>
    <row r="260" spans="1:11" ht="26.25" customHeight="1">
      <c r="A260" s="46" t="s">
        <v>657</v>
      </c>
      <c r="B260" s="46" t="s">
        <v>658</v>
      </c>
      <c r="C260" s="47">
        <v>75344</v>
      </c>
      <c r="D260" s="47"/>
      <c r="E260" s="47"/>
      <c r="F260" s="47"/>
      <c r="G260" s="47"/>
      <c r="H260" s="47"/>
      <c r="I260" s="47">
        <v>0</v>
      </c>
      <c r="J260" s="47"/>
      <c r="K260" s="116">
        <f t="shared" si="13" ref="K260:K278">=C260+D260+E260+F259+G260+H260+I260+J260</f>
        <v>75344</v>
      </c>
    </row>
    <row r="261" spans="1:11" ht="33.75" customHeight="1">
      <c r="A261" s="46" t="s">
        <v>659</v>
      </c>
      <c r="B261" s="46" t="s">
        <v>660</v>
      </c>
      <c r="C261" s="47"/>
      <c r="D261" s="47">
        <v>193596</v>
      </c>
      <c r="E261" s="47"/>
      <c r="F261" s="47"/>
      <c r="G261" s="47"/>
      <c r="H261" s="47"/>
      <c r="I261" s="47">
        <v>0</v>
      </c>
      <c r="J261" s="47"/>
      <c r="K261" s="116">
        <f t="shared" si="13"/>
        <v>193596</v>
      </c>
    </row>
    <row r="262" spans="1:11" ht="33.75" customHeight="1">
      <c r="A262" s="46" t="s">
        <v>661</v>
      </c>
      <c r="B262" s="46" t="s">
        <v>662</v>
      </c>
      <c r="C262" s="47">
        <v>93048</v>
      </c>
      <c r="D262" s="47">
        <v>0</v>
      </c>
      <c r="E262" s="47"/>
      <c r="F262" s="47"/>
      <c r="G262" s="47"/>
      <c r="H262" s="47"/>
      <c r="I262" s="47">
        <v>0</v>
      </c>
      <c r="J262" s="47"/>
      <c r="K262" s="116">
        <f t="shared" si="13"/>
        <v>93048</v>
      </c>
    </row>
    <row r="263" spans="1:11" ht="37.5" customHeight="1">
      <c r="A263" s="46" t="s">
        <v>663</v>
      </c>
      <c r="B263" s="46" t="s">
        <v>664</v>
      </c>
      <c r="C263" s="47">
        <v>73343</v>
      </c>
      <c r="D263" s="47">
        <v>0</v>
      </c>
      <c r="E263" s="47"/>
      <c r="F263" s="47"/>
      <c r="G263" s="47"/>
      <c r="H263" s="47"/>
      <c r="I263" s="47">
        <v>0</v>
      </c>
      <c r="J263" s="47"/>
      <c r="K263" s="116">
        <f t="shared" si="13"/>
        <v>73343</v>
      </c>
    </row>
    <row r="264" spans="1:11" ht="33.75" customHeight="1">
      <c r="A264" s="46" t="s">
        <v>665</v>
      </c>
      <c r="B264" s="46" t="s">
        <v>666</v>
      </c>
      <c r="C264" s="47">
        <v>39343</v>
      </c>
      <c r="D264" s="47"/>
      <c r="E264" s="47"/>
      <c r="F264" s="47"/>
      <c r="G264" s="47"/>
      <c r="H264" s="47"/>
      <c r="I264" s="47">
        <v>0</v>
      </c>
      <c r="J264" s="47"/>
      <c r="K264" s="116">
        <f t="shared" si="13"/>
        <v>39343</v>
      </c>
    </row>
    <row r="265" spans="1:11" ht="37.5" customHeight="1">
      <c r="A265" s="46" t="s">
        <v>667</v>
      </c>
      <c r="B265" s="46" t="s">
        <v>668</v>
      </c>
      <c r="C265" s="47"/>
      <c r="D265" s="47">
        <v>110328</v>
      </c>
      <c r="E265" s="47"/>
      <c r="F265" s="47"/>
      <c r="G265" s="47"/>
      <c r="H265" s="47"/>
      <c r="I265" s="47">
        <v>0</v>
      </c>
      <c r="J265" s="47"/>
      <c r="K265" s="116">
        <f t="shared" si="13"/>
        <v>110328</v>
      </c>
    </row>
    <row r="266" spans="1:11" ht="25.65" customHeight="1">
      <c r="A266" s="46" t="s">
        <v>669</v>
      </c>
      <c r="B266" s="46" t="s">
        <v>670</v>
      </c>
      <c r="C266" s="47"/>
      <c r="D266" s="47">
        <v>10199</v>
      </c>
      <c r="E266" s="47"/>
      <c r="F266" s="47"/>
      <c r="G266" s="47"/>
      <c r="H266" s="47"/>
      <c r="I266" s="47">
        <v>14</v>
      </c>
      <c r="J266" s="47"/>
      <c r="K266" s="116">
        <f t="shared" si="13"/>
        <v>10213</v>
      </c>
    </row>
    <row r="267" spans="1:11" ht="33" customHeight="1">
      <c r="A267" s="46" t="s">
        <v>671</v>
      </c>
      <c r="B267" s="46" t="s">
        <v>672</v>
      </c>
      <c r="C267" s="47">
        <v>48800</v>
      </c>
      <c r="D267" s="47">
        <v>0</v>
      </c>
      <c r="E267" s="47"/>
      <c r="F267" s="47"/>
      <c r="G267" s="47"/>
      <c r="H267" s="47"/>
      <c r="I267" s="47">
        <v>0</v>
      </c>
      <c r="J267" s="47"/>
      <c r="K267" s="116">
        <f t="shared" si="13"/>
        <v>48800</v>
      </c>
    </row>
    <row r="268" spans="1:11" ht="28.5" customHeight="1">
      <c r="A268" s="46" t="s">
        <v>673</v>
      </c>
      <c r="B268" s="46" t="s">
        <v>674</v>
      </c>
      <c r="C268" s="47">
        <v>35277</v>
      </c>
      <c r="D268" s="47">
        <v>0</v>
      </c>
      <c r="E268" s="47"/>
      <c r="F268" s="47"/>
      <c r="G268" s="47"/>
      <c r="H268" s="47"/>
      <c r="I268" s="47">
        <v>0</v>
      </c>
      <c r="J268" s="47"/>
      <c r="K268" s="116">
        <f t="shared" si="13"/>
        <v>35277</v>
      </c>
    </row>
    <row r="269" spans="1:11" ht="35.25" customHeight="1">
      <c r="A269" s="46" t="s">
        <v>675</v>
      </c>
      <c r="B269" s="46" t="s">
        <v>676</v>
      </c>
      <c r="C269" s="47">
        <v>118022</v>
      </c>
      <c r="D269" s="47"/>
      <c r="E269" s="47"/>
      <c r="F269" s="47"/>
      <c r="G269" s="47"/>
      <c r="H269" s="47"/>
      <c r="I269" s="47">
        <v>0</v>
      </c>
      <c r="J269" s="47"/>
      <c r="K269" s="116">
        <f t="shared" si="13"/>
        <v>118022</v>
      </c>
    </row>
    <row r="270" spans="1:11" ht="30.6" customHeight="1">
      <c r="A270" s="46" t="s">
        <v>677</v>
      </c>
      <c r="B270" s="46" t="s">
        <v>678</v>
      </c>
      <c r="C270" s="47"/>
      <c r="D270" s="47">
        <v>270961</v>
      </c>
      <c r="E270" s="47"/>
      <c r="F270" s="47"/>
      <c r="G270" s="47"/>
      <c r="H270" s="47"/>
      <c r="I270" s="47">
        <v>16503</v>
      </c>
      <c r="J270" s="47"/>
      <c r="K270" s="116">
        <f t="shared" si="13"/>
        <v>287464</v>
      </c>
    </row>
    <row r="271" spans="1:11" ht="32.25" customHeight="1">
      <c r="A271" s="46" t="s">
        <v>679</v>
      </c>
      <c r="B271" s="46" t="s">
        <v>680</v>
      </c>
      <c r="C271" s="47">
        <v>91447</v>
      </c>
      <c r="D271" s="47">
        <v>0</v>
      </c>
      <c r="E271" s="47"/>
      <c r="F271" s="47"/>
      <c r="G271" s="47"/>
      <c r="H271" s="47"/>
      <c r="I271" s="47">
        <v>0</v>
      </c>
      <c r="J271" s="47"/>
      <c r="K271" s="116">
        <f t="shared" si="13"/>
        <v>91447</v>
      </c>
    </row>
    <row r="272" spans="1:11" ht="36.75" customHeight="1">
      <c r="A272" s="46" t="s">
        <v>681</v>
      </c>
      <c r="B272" s="46" t="s">
        <v>682</v>
      </c>
      <c r="C272" s="47">
        <v>133839</v>
      </c>
      <c r="D272" s="47">
        <v>0</v>
      </c>
      <c r="E272" s="47"/>
      <c r="F272" s="47"/>
      <c r="G272" s="47"/>
      <c r="H272" s="47"/>
      <c r="I272" s="47">
        <v>0</v>
      </c>
      <c r="J272" s="47"/>
      <c r="K272" s="116">
        <f t="shared" si="13"/>
        <v>133839</v>
      </c>
    </row>
    <row r="273" spans="1:11" ht="37.5" customHeight="1">
      <c r="A273" s="46" t="s">
        <v>683</v>
      </c>
      <c r="B273" s="46" t="s">
        <v>684</v>
      </c>
      <c r="C273" s="47">
        <v>44620</v>
      </c>
      <c r="D273" s="47">
        <v>0</v>
      </c>
      <c r="E273" s="47"/>
      <c r="F273" s="47"/>
      <c r="G273" s="47"/>
      <c r="H273" s="47"/>
      <c r="I273" s="47">
        <v>0</v>
      </c>
      <c r="J273" s="47"/>
      <c r="K273" s="116">
        <f t="shared" si="13"/>
        <v>44620</v>
      </c>
    </row>
    <row r="274" spans="1:11" ht="39" customHeight="1">
      <c r="A274" s="46" t="s">
        <v>685</v>
      </c>
      <c r="B274" s="46" t="s">
        <v>686</v>
      </c>
      <c r="C274" s="47">
        <v>59418</v>
      </c>
      <c r="D274" s="47">
        <v>0</v>
      </c>
      <c r="E274" s="47"/>
      <c r="F274" s="47"/>
      <c r="G274" s="47"/>
      <c r="H274" s="47"/>
      <c r="I274" s="47">
        <v>0</v>
      </c>
      <c r="J274" s="47"/>
      <c r="K274" s="116">
        <f t="shared" si="13"/>
        <v>59418</v>
      </c>
    </row>
    <row r="275" spans="1:11" ht="36" customHeight="1">
      <c r="A275" s="46" t="s">
        <v>687</v>
      </c>
      <c r="B275" s="46" t="s">
        <v>688</v>
      </c>
      <c r="C275" s="47">
        <v>13806</v>
      </c>
      <c r="D275" s="47"/>
      <c r="E275" s="47"/>
      <c r="F275" s="47"/>
      <c r="G275" s="47"/>
      <c r="H275" s="47"/>
      <c r="I275" s="47">
        <v>0</v>
      </c>
      <c r="J275" s="47"/>
      <c r="K275" s="116">
        <f t="shared" si="13"/>
        <v>13806</v>
      </c>
    </row>
    <row r="276" spans="1:11" ht="37.5" customHeight="1">
      <c r="A276" s="46" t="s">
        <v>689</v>
      </c>
      <c r="B276" s="46" t="s">
        <v>690</v>
      </c>
      <c r="C276" s="47"/>
      <c r="D276" s="47">
        <v>54312</v>
      </c>
      <c r="E276" s="47"/>
      <c r="F276" s="47"/>
      <c r="G276" s="47"/>
      <c r="H276" s="47"/>
      <c r="I276" s="47">
        <v>0</v>
      </c>
      <c r="J276" s="47"/>
      <c r="K276" s="116">
        <f t="shared" si="13"/>
        <v>54312</v>
      </c>
    </row>
    <row r="277" spans="1:11" ht="25.65" customHeight="1">
      <c r="A277" s="46" t="s">
        <v>691</v>
      </c>
      <c r="B277" s="46" t="s">
        <v>692</v>
      </c>
      <c r="C277" s="47">
        <v>38151</v>
      </c>
      <c r="D277" s="47">
        <v>0</v>
      </c>
      <c r="E277" s="47"/>
      <c r="F277" s="47"/>
      <c r="G277" s="47"/>
      <c r="H277" s="47"/>
      <c r="I277" s="47">
        <v>0</v>
      </c>
      <c r="J277" s="47"/>
      <c r="K277" s="116">
        <f t="shared" si="13"/>
        <v>38151</v>
      </c>
    </row>
    <row r="278" spans="1:11" ht="25.65" customHeight="1">
      <c r="A278" s="46" t="s">
        <v>693</v>
      </c>
      <c r="B278" s="46" t="s">
        <v>694</v>
      </c>
      <c r="C278" s="47">
        <v>10665</v>
      </c>
      <c r="D278" s="47">
        <v>0</v>
      </c>
      <c r="E278" s="47"/>
      <c r="F278" s="51"/>
      <c r="G278" s="47"/>
      <c r="H278" s="47"/>
      <c r="I278" s="47">
        <v>0</v>
      </c>
      <c r="J278" s="47"/>
      <c r="K278" s="116">
        <f t="shared" si="13"/>
        <v>10665</v>
      </c>
    </row>
    <row r="279" spans="1:11" ht="32.25" customHeight="1">
      <c r="A279" s="183" t="s">
        <v>695</v>
      </c>
      <c r="B279" s="184"/>
      <c r="C279" s="51">
        <f>SUM(C260:C278)</f>
        <v>875123</v>
      </c>
      <c r="D279" s="51"/>
      <c r="E279" s="51"/>
      <c r="F279" s="51"/>
      <c r="G279" s="51"/>
      <c r="H279" s="51"/>
      <c r="I279" s="51"/>
      <c r="J279" s="51"/>
      <c r="K279" s="115">
        <f>SUM(K260:K278)</f>
        <v>1531036</v>
      </c>
    </row>
    <row r="280" spans="1:11" ht="25.65" customHeight="1">
      <c r="A280" s="183" t="s">
        <v>696</v>
      </c>
      <c r="B280" s="193"/>
      <c r="C280" s="193"/>
      <c r="D280" s="193"/>
      <c r="E280" s="193"/>
      <c r="F280" s="193"/>
      <c r="G280" s="193"/>
      <c r="H280" s="193"/>
      <c r="I280" s="193"/>
      <c r="J280" s="193"/>
      <c r="K280" s="184"/>
    </row>
    <row r="281" spans="1:11" ht="25.65" customHeight="1">
      <c r="A281" s="46" t="s">
        <v>697</v>
      </c>
      <c r="B281" s="46" t="s">
        <v>698</v>
      </c>
      <c r="C281" s="47">
        <v>572181</v>
      </c>
      <c r="D281" s="47">
        <v>0</v>
      </c>
      <c r="E281" s="47"/>
      <c r="F281" s="47"/>
      <c r="G281" s="47"/>
      <c r="H281" s="47"/>
      <c r="I281" s="47">
        <v>0</v>
      </c>
      <c r="J281" s="47"/>
      <c r="K281" s="116">
        <f t="shared" si="14" ref="K281:K293">=C281+D281+E281+F280+G281+H281+I281+J281</f>
        <v>572181</v>
      </c>
    </row>
    <row r="282" spans="1:11" ht="25.65" customHeight="1">
      <c r="A282" s="46" t="s">
        <v>699</v>
      </c>
      <c r="B282" s="46" t="s">
        <v>700</v>
      </c>
      <c r="C282" s="47">
        <v>293644</v>
      </c>
      <c r="D282" s="47">
        <v>0</v>
      </c>
      <c r="E282" s="47"/>
      <c r="F282" s="47"/>
      <c r="G282" s="47"/>
      <c r="H282" s="47"/>
      <c r="I282" s="47">
        <v>0</v>
      </c>
      <c r="J282" s="47"/>
      <c r="K282" s="116">
        <f t="shared" si="14"/>
        <v>293644</v>
      </c>
    </row>
    <row r="283" spans="1:11" ht="60.75" customHeight="1">
      <c r="A283" s="46" t="s">
        <v>701</v>
      </c>
      <c r="B283" s="46" t="s">
        <v>702</v>
      </c>
      <c r="C283" s="47">
        <v>0</v>
      </c>
      <c r="D283" s="47"/>
      <c r="E283" s="47">
        <v>10657</v>
      </c>
      <c r="F283" s="47"/>
      <c r="G283" s="47"/>
      <c r="H283" s="47"/>
      <c r="I283" s="47"/>
      <c r="J283" s="47">
        <v>-10657</v>
      </c>
      <c r="K283" s="116">
        <f t="shared" si="14"/>
        <v>0</v>
      </c>
    </row>
    <row r="284" spans="1:11" ht="42.75" customHeight="1">
      <c r="A284" s="46" t="s">
        <v>703</v>
      </c>
      <c r="B284" s="46" t="s">
        <v>704</v>
      </c>
      <c r="C284" s="47">
        <v>25750</v>
      </c>
      <c r="D284" s="47">
        <v>0</v>
      </c>
      <c r="E284" s="47"/>
      <c r="F284" s="47"/>
      <c r="G284" s="47"/>
      <c r="H284" s="47"/>
      <c r="I284" s="47">
        <v>15131</v>
      </c>
      <c r="J284" s="47"/>
      <c r="K284" s="116">
        <f t="shared" si="14"/>
        <v>40881</v>
      </c>
    </row>
    <row r="285" spans="1:11" ht="48.75" customHeight="1">
      <c r="A285" s="46" t="s">
        <v>705</v>
      </c>
      <c r="B285" s="46" t="s">
        <v>179</v>
      </c>
      <c r="C285" s="47"/>
      <c r="D285" s="47"/>
      <c r="E285" s="47">
        <v>32932</v>
      </c>
      <c r="F285" s="47"/>
      <c r="G285" s="47"/>
      <c r="H285" s="47"/>
      <c r="I285" s="47">
        <v>61813</v>
      </c>
      <c r="J285" s="47"/>
      <c r="K285" s="116">
        <f t="shared" si="14"/>
        <v>94745</v>
      </c>
    </row>
    <row r="286" spans="1:11" ht="51.75" customHeight="1">
      <c r="A286" s="46" t="s">
        <v>706</v>
      </c>
      <c r="B286" s="46" t="s">
        <v>180</v>
      </c>
      <c r="C286" s="47"/>
      <c r="D286" s="47"/>
      <c r="E286" s="47">
        <v>10829</v>
      </c>
      <c r="F286" s="47"/>
      <c r="G286" s="47"/>
      <c r="H286" s="47"/>
      <c r="I286" s="47">
        <v>36112</v>
      </c>
      <c r="J286" s="47"/>
      <c r="K286" s="116">
        <f t="shared" si="14"/>
        <v>46941</v>
      </c>
    </row>
    <row r="287" spans="1:11" ht="43.5" customHeight="1">
      <c r="A287" s="46" t="s">
        <v>707</v>
      </c>
      <c r="B287" s="46" t="s">
        <v>708</v>
      </c>
      <c r="C287" s="47">
        <v>33047</v>
      </c>
      <c r="D287" s="47"/>
      <c r="E287" s="47">
        <v>60608</v>
      </c>
      <c r="F287" s="47"/>
      <c r="G287" s="47"/>
      <c r="H287" s="47"/>
      <c r="I287" s="47">
        <v>318410</v>
      </c>
      <c r="J287" s="47">
        <v>500371</v>
      </c>
      <c r="K287" s="116">
        <f t="shared" si="14"/>
        <v>912436</v>
      </c>
    </row>
    <row r="288" spans="1:11" ht="45" customHeight="1">
      <c r="A288" s="46" t="s">
        <v>709</v>
      </c>
      <c r="B288" s="46" t="s">
        <v>710</v>
      </c>
      <c r="C288" s="47">
        <v>71133</v>
      </c>
      <c r="D288" s="47">
        <v>0</v>
      </c>
      <c r="E288" s="47"/>
      <c r="F288" s="47"/>
      <c r="G288" s="47"/>
      <c r="H288" s="47"/>
      <c r="I288" s="47"/>
      <c r="J288" s="47">
        <v>150000</v>
      </c>
      <c r="K288" s="116">
        <f t="shared" si="14"/>
        <v>221133</v>
      </c>
    </row>
    <row r="289" spans="1:11" ht="42.75" customHeight="1">
      <c r="A289" s="46" t="s">
        <v>711</v>
      </c>
      <c r="B289" s="46" t="s">
        <v>712</v>
      </c>
      <c r="C289" s="47">
        <v>46601</v>
      </c>
      <c r="D289" s="47">
        <v>0</v>
      </c>
      <c r="E289" s="47"/>
      <c r="F289" s="47"/>
      <c r="G289" s="47"/>
      <c r="H289" s="47"/>
      <c r="I289" s="47">
        <v>0</v>
      </c>
      <c r="J289" s="47"/>
      <c r="K289" s="116">
        <f t="shared" si="14"/>
        <v>46601</v>
      </c>
    </row>
    <row r="290" spans="1:11" ht="34.5" customHeight="1">
      <c r="A290" s="46" t="s">
        <v>713</v>
      </c>
      <c r="B290" s="46" t="s">
        <v>714</v>
      </c>
      <c r="C290" s="47">
        <v>723479</v>
      </c>
      <c r="D290" s="47">
        <v>100612</v>
      </c>
      <c r="E290" s="47"/>
      <c r="F290" s="47"/>
      <c r="G290" s="47"/>
      <c r="H290" s="47"/>
      <c r="I290" s="47"/>
      <c r="J290" s="47"/>
      <c r="K290" s="116">
        <f t="shared" si="14"/>
        <v>824091</v>
      </c>
    </row>
    <row r="291" spans="1:11" ht="72.75" customHeight="1">
      <c r="A291" s="46" t="s">
        <v>715</v>
      </c>
      <c r="B291" s="46" t="s">
        <v>716</v>
      </c>
      <c r="C291" s="47"/>
      <c r="D291" s="47"/>
      <c r="E291" s="47"/>
      <c r="F291" s="47"/>
      <c r="G291" s="47"/>
      <c r="H291" s="47"/>
      <c r="I291" s="47">
        <v>3332</v>
      </c>
      <c r="J291" s="47"/>
      <c r="K291" s="116">
        <f t="shared" si="14"/>
        <v>3332</v>
      </c>
    </row>
    <row r="292" spans="1:11" ht="107.25" customHeight="1">
      <c r="A292" s="46" t="s">
        <v>717</v>
      </c>
      <c r="B292" s="46" t="s">
        <v>718</v>
      </c>
      <c r="C292" s="47"/>
      <c r="D292" s="47"/>
      <c r="E292" s="47">
        <v>499</v>
      </c>
      <c r="F292" s="47"/>
      <c r="G292" s="47"/>
      <c r="H292" s="47"/>
      <c r="I292" s="47">
        <v>0</v>
      </c>
      <c r="J292" s="47"/>
      <c r="K292" s="116">
        <f t="shared" si="14"/>
        <v>499</v>
      </c>
    </row>
    <row r="293" spans="1:11" ht="53.25" customHeight="1">
      <c r="A293" s="46" t="s">
        <v>719</v>
      </c>
      <c r="B293" s="46" t="s">
        <v>720</v>
      </c>
      <c r="C293" s="47"/>
      <c r="D293" s="47">
        <v>41408</v>
      </c>
      <c r="E293" s="47"/>
      <c r="F293" s="51"/>
      <c r="G293" s="47"/>
      <c r="H293" s="47"/>
      <c r="I293" s="47">
        <v>456289</v>
      </c>
      <c r="J293" s="47"/>
      <c r="K293" s="116">
        <f t="shared" si="14"/>
        <v>497697</v>
      </c>
    </row>
    <row r="294" spans="1:11" ht="45.75" customHeight="1">
      <c r="A294" s="46"/>
      <c r="B294" s="53" t="s">
        <v>721</v>
      </c>
      <c r="C294" s="51">
        <f>SUM(C281:C293)</f>
        <v>1765835</v>
      </c>
      <c r="D294" s="51"/>
      <c r="E294" s="51"/>
      <c r="F294" s="47"/>
      <c r="G294" s="51"/>
      <c r="H294" s="51"/>
      <c r="I294" s="51"/>
      <c r="J294" s="51"/>
      <c r="K294" s="115">
        <f>SUM(K281:K293)</f>
        <v>3554181</v>
      </c>
    </row>
    <row r="295" spans="1:11" ht="25.65" customHeight="1">
      <c r="A295" s="185" t="s">
        <v>722</v>
      </c>
      <c r="B295" s="186"/>
      <c r="C295" s="49">
        <f>C204+C257+C279+C294</f>
        <v>7518603</v>
      </c>
      <c r="D295" s="49">
        <f>SUM(D188:D294)</f>
        <v>3121407</v>
      </c>
      <c r="E295" s="49">
        <f>SUM(E188:E294)</f>
        <v>115525</v>
      </c>
      <c r="F295" s="49">
        <f>SUM(F189:F294)</f>
        <v>7932</v>
      </c>
      <c r="G295" s="49"/>
      <c r="H295" s="49"/>
      <c r="I295" s="49">
        <f>SUM(I188:I294)</f>
        <v>914899</v>
      </c>
      <c r="J295" s="49">
        <f>SUM(J188:J294)</f>
        <v>639714</v>
      </c>
      <c r="K295" s="113">
        <f>K204+K257+K279+K294</f>
        <v>12318080</v>
      </c>
    </row>
    <row r="296" spans="1:11" ht="25.65" customHeight="1">
      <c r="A296" s="171" t="s">
        <v>84</v>
      </c>
      <c r="B296" s="172"/>
      <c r="C296" s="172"/>
      <c r="D296" s="172"/>
      <c r="E296" s="172"/>
      <c r="F296" s="172"/>
      <c r="G296" s="172"/>
      <c r="H296" s="172"/>
      <c r="I296" s="172"/>
      <c r="J296" s="172"/>
      <c r="K296" s="173"/>
    </row>
    <row r="297" spans="1:11" ht="22.5" customHeight="1">
      <c r="A297" s="46" t="s">
        <v>723</v>
      </c>
      <c r="B297" s="46" t="s">
        <v>724</v>
      </c>
      <c r="C297" s="47">
        <v>585274</v>
      </c>
      <c r="D297" s="47">
        <v>4830</v>
      </c>
      <c r="E297" s="47"/>
      <c r="F297" s="47"/>
      <c r="G297" s="47"/>
      <c r="H297" s="47"/>
      <c r="I297" s="47">
        <v>0</v>
      </c>
      <c r="J297" s="47"/>
      <c r="K297" s="116">
        <f>C297+D297+E297+F297+G297+H297+I297+J297</f>
        <v>590104</v>
      </c>
    </row>
    <row r="298" spans="1:11" ht="24.75" customHeight="1">
      <c r="A298" s="46" t="s">
        <v>725</v>
      </c>
      <c r="B298" s="46" t="s">
        <v>726</v>
      </c>
      <c r="C298" s="47">
        <v>358424</v>
      </c>
      <c r="D298" s="47">
        <v>5520</v>
      </c>
      <c r="E298" s="47"/>
      <c r="F298" s="47"/>
      <c r="G298" s="47"/>
      <c r="H298" s="47"/>
      <c r="I298" s="47">
        <v>0</v>
      </c>
      <c r="J298" s="47"/>
      <c r="K298" s="116">
        <f t="shared" si="15" ref="K298:K313">=C298+D298+E298+F298+G298+H298+I298+J298</f>
        <v>363944</v>
      </c>
    </row>
    <row r="299" spans="1:11" ht="23.25" customHeight="1">
      <c r="A299" s="46" t="s">
        <v>727</v>
      </c>
      <c r="B299" s="46" t="s">
        <v>728</v>
      </c>
      <c r="C299" s="47">
        <v>539294</v>
      </c>
      <c r="D299" s="47">
        <v>7360</v>
      </c>
      <c r="E299" s="47"/>
      <c r="F299" s="47"/>
      <c r="G299" s="47"/>
      <c r="H299" s="47"/>
      <c r="I299" s="47">
        <v>0</v>
      </c>
      <c r="J299" s="47"/>
      <c r="K299" s="116">
        <f t="shared" si="15"/>
        <v>546654</v>
      </c>
    </row>
    <row r="300" spans="1:11" ht="29.25" customHeight="1">
      <c r="A300" s="46" t="s">
        <v>729</v>
      </c>
      <c r="B300" s="46" t="s">
        <v>730</v>
      </c>
      <c r="C300" s="47">
        <v>37237</v>
      </c>
      <c r="D300" s="47"/>
      <c r="E300" s="47"/>
      <c r="F300" s="47"/>
      <c r="G300" s="47"/>
      <c r="H300" s="47"/>
      <c r="I300" s="47">
        <v>0</v>
      </c>
      <c r="J300" s="47"/>
      <c r="K300" s="116">
        <f t="shared" si="15"/>
        <v>37237</v>
      </c>
    </row>
    <row r="301" spans="1:11" ht="25.5" customHeight="1">
      <c r="A301" s="46" t="s">
        <v>731</v>
      </c>
      <c r="B301" s="46" t="s">
        <v>732</v>
      </c>
      <c r="C301" s="47">
        <v>469910</v>
      </c>
      <c r="D301" s="47">
        <v>4370</v>
      </c>
      <c r="E301" s="47"/>
      <c r="F301" s="47"/>
      <c r="G301" s="47"/>
      <c r="H301" s="47"/>
      <c r="I301" s="47">
        <v>0</v>
      </c>
      <c r="J301" s="47"/>
      <c r="K301" s="116">
        <f t="shared" si="15"/>
        <v>474280</v>
      </c>
    </row>
    <row r="302" spans="1:11" ht="25.65" customHeight="1">
      <c r="A302" s="46" t="s">
        <v>733</v>
      </c>
      <c r="B302" s="46" t="s">
        <v>734</v>
      </c>
      <c r="C302" s="47">
        <v>32488</v>
      </c>
      <c r="D302" s="47">
        <v>0</v>
      </c>
      <c r="E302" s="47"/>
      <c r="F302" s="47"/>
      <c r="G302" s="47"/>
      <c r="H302" s="47"/>
      <c r="I302" s="47">
        <v>0</v>
      </c>
      <c r="J302" s="47"/>
      <c r="K302" s="116">
        <f t="shared" si="15"/>
        <v>32488</v>
      </c>
    </row>
    <row r="303" spans="1:11" ht="27.75" customHeight="1">
      <c r="A303" s="46" t="s">
        <v>735</v>
      </c>
      <c r="B303" s="46" t="s">
        <v>736</v>
      </c>
      <c r="C303" s="47">
        <v>53586</v>
      </c>
      <c r="D303" s="47">
        <v>0</v>
      </c>
      <c r="E303" s="47"/>
      <c r="F303" s="47"/>
      <c r="G303" s="47"/>
      <c r="H303" s="47"/>
      <c r="I303" s="47">
        <v>0</v>
      </c>
      <c r="J303" s="47"/>
      <c r="K303" s="116">
        <f t="shared" si="15"/>
        <v>53586</v>
      </c>
    </row>
    <row r="304" spans="1:11" ht="29.25" customHeight="1">
      <c r="A304" s="46" t="s">
        <v>737</v>
      </c>
      <c r="B304" s="46" t="s">
        <v>738</v>
      </c>
      <c r="C304" s="47">
        <v>33625</v>
      </c>
      <c r="D304" s="47">
        <v>0</v>
      </c>
      <c r="E304" s="47"/>
      <c r="F304" s="47"/>
      <c r="G304" s="47"/>
      <c r="H304" s="47"/>
      <c r="I304" s="47">
        <v>0</v>
      </c>
      <c r="J304" s="47"/>
      <c r="K304" s="116">
        <f t="shared" si="15"/>
        <v>33625</v>
      </c>
    </row>
    <row r="305" spans="1:11" ht="25.65" customHeight="1">
      <c r="A305" s="46" t="s">
        <v>739</v>
      </c>
      <c r="B305" s="46" t="s">
        <v>740</v>
      </c>
      <c r="C305" s="47">
        <v>16270</v>
      </c>
      <c r="D305" s="47"/>
      <c r="E305" s="47"/>
      <c r="F305" s="47"/>
      <c r="G305" s="47"/>
      <c r="H305" s="47"/>
      <c r="I305" s="47">
        <v>0</v>
      </c>
      <c r="J305" s="47"/>
      <c r="K305" s="116">
        <f t="shared" si="15"/>
        <v>16270</v>
      </c>
    </row>
    <row r="306" spans="1:11" ht="25.65" customHeight="1">
      <c r="A306" s="46" t="s">
        <v>741</v>
      </c>
      <c r="B306" s="46" t="s">
        <v>742</v>
      </c>
      <c r="C306" s="47">
        <v>1196552</v>
      </c>
      <c r="D306" s="47">
        <v>73507</v>
      </c>
      <c r="E306" s="47">
        <v>4928</v>
      </c>
      <c r="F306" s="47"/>
      <c r="G306" s="47"/>
      <c r="H306" s="47"/>
      <c r="I306" s="47">
        <v>0</v>
      </c>
      <c r="J306" s="47"/>
      <c r="K306" s="116">
        <f t="shared" si="15"/>
        <v>1274987</v>
      </c>
    </row>
    <row r="307" spans="1:11" ht="45.75" customHeight="1">
      <c r="A307" s="46" t="s">
        <v>743</v>
      </c>
      <c r="B307" s="46" t="s">
        <v>744</v>
      </c>
      <c r="C307" s="47"/>
      <c r="D307" s="47"/>
      <c r="E307" s="47"/>
      <c r="F307" s="47"/>
      <c r="G307" s="47"/>
      <c r="H307" s="47">
        <v>142421</v>
      </c>
      <c r="I307" s="47">
        <v>110247</v>
      </c>
      <c r="J307" s="47"/>
      <c r="K307" s="116">
        <f t="shared" si="15"/>
        <v>252668</v>
      </c>
    </row>
    <row r="308" spans="1:11" ht="57.75" customHeight="1">
      <c r="A308" s="46" t="s">
        <v>745</v>
      </c>
      <c r="B308" s="46" t="s">
        <v>746</v>
      </c>
      <c r="C308" s="47"/>
      <c r="D308" s="47">
        <v>380000</v>
      </c>
      <c r="E308" s="47"/>
      <c r="F308" s="47"/>
      <c r="G308" s="47"/>
      <c r="H308" s="47"/>
      <c r="I308" s="47">
        <v>0</v>
      </c>
      <c r="J308" s="47"/>
      <c r="K308" s="116">
        <f t="shared" si="15"/>
        <v>380000</v>
      </c>
    </row>
    <row r="309" spans="1:11" ht="39" customHeight="1">
      <c r="A309" s="46" t="s">
        <v>747</v>
      </c>
      <c r="B309" s="46" t="s">
        <v>748</v>
      </c>
      <c r="C309" s="47"/>
      <c r="D309" s="47">
        <v>0</v>
      </c>
      <c r="E309" s="47"/>
      <c r="F309" s="47"/>
      <c r="G309" s="47"/>
      <c r="H309" s="47"/>
      <c r="I309" s="47">
        <v>820</v>
      </c>
      <c r="J309" s="47"/>
      <c r="K309" s="116">
        <f t="shared" si="15"/>
        <v>820</v>
      </c>
    </row>
    <row r="310" spans="1:11" ht="30" customHeight="1">
      <c r="A310" s="46" t="s">
        <v>749</v>
      </c>
      <c r="B310" s="46" t="s">
        <v>750</v>
      </c>
      <c r="C310" s="47">
        <v>5000</v>
      </c>
      <c r="D310" s="47">
        <v>25000</v>
      </c>
      <c r="E310" s="47"/>
      <c r="F310" s="47"/>
      <c r="G310" s="47"/>
      <c r="H310" s="47"/>
      <c r="I310" s="47">
        <v>0</v>
      </c>
      <c r="J310" s="47"/>
      <c r="K310" s="116">
        <f t="shared" si="15"/>
        <v>30000</v>
      </c>
    </row>
    <row r="311" spans="1:11" ht="35.25" customHeight="1">
      <c r="A311" s="46" t="s">
        <v>751</v>
      </c>
      <c r="B311" s="46" t="s">
        <v>752</v>
      </c>
      <c r="C311" s="47">
        <v>44967</v>
      </c>
      <c r="D311" s="47">
        <v>6222</v>
      </c>
      <c r="E311" s="47"/>
      <c r="F311" s="47"/>
      <c r="G311" s="47"/>
      <c r="H311" s="47"/>
      <c r="I311" s="47">
        <v>57239</v>
      </c>
      <c r="J311" s="47"/>
      <c r="K311" s="116">
        <f t="shared" si="15"/>
        <v>108428</v>
      </c>
    </row>
    <row r="312" spans="1:11" ht="29.25" customHeight="1">
      <c r="A312" s="46" t="s">
        <v>753</v>
      </c>
      <c r="B312" s="46" t="s">
        <v>183</v>
      </c>
      <c r="C312" s="47"/>
      <c r="D312" s="47"/>
      <c r="E312" s="47">
        <v>19377</v>
      </c>
      <c r="F312" s="47"/>
      <c r="G312" s="47"/>
      <c r="H312" s="47"/>
      <c r="I312" s="47">
        <v>0</v>
      </c>
      <c r="J312" s="47"/>
      <c r="K312" s="116">
        <f t="shared" si="15"/>
        <v>19377</v>
      </c>
    </row>
    <row r="313" spans="1:11" ht="31.5" customHeight="1">
      <c r="A313" s="46" t="s">
        <v>754</v>
      </c>
      <c r="B313" s="46" t="s">
        <v>755</v>
      </c>
      <c r="C313" s="47">
        <v>122424</v>
      </c>
      <c r="D313" s="47">
        <v>0</v>
      </c>
      <c r="E313" s="47"/>
      <c r="F313" s="47"/>
      <c r="G313" s="47"/>
      <c r="H313" s="47"/>
      <c r="I313" s="47">
        <v>0</v>
      </c>
      <c r="J313" s="47"/>
      <c r="K313" s="116">
        <f t="shared" si="15"/>
        <v>122424</v>
      </c>
    </row>
    <row r="314" spans="1:11" ht="24.75" customHeight="1">
      <c r="A314" s="185" t="s">
        <v>756</v>
      </c>
      <c r="B314" s="186"/>
      <c r="C314" s="49">
        <f>SUM(C297:C313)</f>
        <v>3495051</v>
      </c>
      <c r="D314" s="49">
        <f>SUM(D297:D313)</f>
        <v>506809</v>
      </c>
      <c r="E314" s="49">
        <f>SUM(E297:E313)</f>
        <v>24305</v>
      </c>
      <c r="F314" s="49"/>
      <c r="G314" s="49"/>
      <c r="H314" s="49">
        <f>SUM(H297:H313)</f>
        <v>142421</v>
      </c>
      <c r="I314" s="49">
        <f>SUM(I297:I313)</f>
        <v>168306</v>
      </c>
      <c r="J314" s="49"/>
      <c r="K314" s="113">
        <f>SUM(K297:K313)</f>
        <v>4336892</v>
      </c>
    </row>
    <row r="315" spans="1:11" ht="14.4" customHeight="1">
      <c r="A315" s="187" t="s">
        <v>757</v>
      </c>
      <c r="B315" s="188"/>
      <c r="C315" s="188"/>
      <c r="D315" s="188"/>
      <c r="E315" s="188"/>
      <c r="F315" s="188"/>
      <c r="G315" s="188"/>
      <c r="H315" s="188"/>
      <c r="I315" s="188"/>
      <c r="J315" s="188"/>
      <c r="K315" s="189"/>
    </row>
    <row r="316" spans="1:11" ht="14.4" customHeight="1">
      <c r="A316" s="190"/>
      <c r="B316" s="191"/>
      <c r="C316" s="191"/>
      <c r="D316" s="191"/>
      <c r="E316" s="191"/>
      <c r="F316" s="191"/>
      <c r="G316" s="191"/>
      <c r="H316" s="191"/>
      <c r="I316" s="191"/>
      <c r="J316" s="191"/>
      <c r="K316" s="192"/>
    </row>
    <row r="317" spans="1:11" ht="14.4" customHeight="1">
      <c r="A317" s="48" t="s">
        <v>758</v>
      </c>
      <c r="B317" s="48" t="s">
        <v>759</v>
      </c>
      <c r="C317" s="50">
        <v>1479521</v>
      </c>
      <c r="D317" s="50"/>
      <c r="E317" s="50"/>
      <c r="F317" s="50"/>
      <c r="G317" s="50"/>
      <c r="H317" s="50"/>
      <c r="I317" s="50"/>
      <c r="J317" s="50">
        <v>-1479521</v>
      </c>
      <c r="K317" s="50"/>
    </row>
    <row r="318" spans="1:11" ht="14.4" customHeight="1">
      <c r="A318" s="46"/>
      <c r="B318" s="46"/>
      <c r="C318" s="47"/>
      <c r="D318" s="47"/>
      <c r="E318" s="47"/>
      <c r="F318" s="47"/>
      <c r="G318" s="47"/>
      <c r="H318" s="47"/>
      <c r="I318" s="47"/>
      <c r="J318" s="47"/>
      <c r="K318" s="72"/>
    </row>
    <row r="319" spans="1:11" ht="14.4" customHeight="1">
      <c r="A319" s="194" t="s">
        <v>760</v>
      </c>
      <c r="B319" s="195"/>
      <c r="C319" s="119">
        <f>C32+C35+C39+C58+C117+C185+C295+C314+C317</f>
        <v>21692211</v>
      </c>
      <c r="D319" s="119">
        <f>D32+D58+D117+D123+D185+D295+D314</f>
        <v>4763421</v>
      </c>
      <c r="E319" s="119">
        <f>E32+E58+E117+E185+E295+E314</f>
        <v>1141665</v>
      </c>
      <c r="F319" s="119">
        <f>F58+F295</f>
        <v>49514</v>
      </c>
      <c r="G319" s="119">
        <f>G58+G185</f>
        <v>68610</v>
      </c>
      <c r="H319" s="119">
        <f>H117+H314</f>
        <v>287421</v>
      </c>
      <c r="I319" s="119">
        <f>I58+I117+I185+I295+I314</f>
        <v>1864145</v>
      </c>
      <c r="J319" s="119">
        <f>J32+J117+J185+J295+J317</f>
        <v>36198</v>
      </c>
      <c r="K319" s="118">
        <f>K32+K35+K39+K58+K117+K123+K185+K295+K314</f>
        <v>29908974</v>
      </c>
    </row>
    <row r="320" spans="4:4" ht="14.4">
      <c r="D320" s="25"/>
    </row>
    <row r="321" ht="37.2" customHeight="1"/>
    <row r="322" spans="9:10" ht="14.4">
      <c r="I322" s="25"/>
      <c r="J322" s="25"/>
    </row>
  </sheetData>
  <mergeCells count="43">
    <mergeCell ref="A319:B319"/>
    <mergeCell ref="A315:K316"/>
    <mergeCell ref="A123:B123"/>
    <mergeCell ref="A124:K124"/>
    <mergeCell ref="A258:K259"/>
    <mergeCell ref="A279:B279"/>
    <mergeCell ref="A280:K280"/>
    <mergeCell ref="A295:B295"/>
    <mergeCell ref="A314:B314"/>
    <mergeCell ref="A185:B185"/>
    <mergeCell ref="A187:K187"/>
    <mergeCell ref="A204:B204"/>
    <mergeCell ref="A206:K206"/>
    <mergeCell ref="A257:B257"/>
    <mergeCell ref="A148:K149"/>
    <mergeCell ref="A154:B154"/>
    <mergeCell ref="A35:B35"/>
    <mergeCell ref="A32:B32"/>
    <mergeCell ref="A39:B39"/>
    <mergeCell ref="A58:B58"/>
    <mergeCell ref="A61:K61"/>
    <mergeCell ref="A186:K186"/>
    <mergeCell ref="A296:K296"/>
    <mergeCell ref="A36:K36"/>
    <mergeCell ref="A40:K41"/>
    <mergeCell ref="A59:K60"/>
    <mergeCell ref="A118:K119"/>
    <mergeCell ref="A88:K88"/>
    <mergeCell ref="A101:B101"/>
    <mergeCell ref="A117:B117"/>
    <mergeCell ref="A115:B115"/>
    <mergeCell ref="A147:B147"/>
    <mergeCell ref="A102:K103"/>
    <mergeCell ref="A126:K126"/>
    <mergeCell ref="A155:K156"/>
    <mergeCell ref="A184:B184"/>
    <mergeCell ref="A125:K125"/>
    <mergeCell ref="A7:K8"/>
    <mergeCell ref="A33:K33"/>
    <mergeCell ref="D4:H4"/>
    <mergeCell ref="I4:J4"/>
    <mergeCell ref="A1:K1"/>
    <mergeCell ref="A2:K3"/>
  </mergeCells>
  <pageMargins left="0.7" right="0.7" top="0.75" bottom="0.75" header="0.3" footer="0.3"/>
  <pageSetup fitToHeight="0" orientation="landscape" paperSize="9" scale="87"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5B26D5A8-995E-407A-86FE-67BBE95B4384}">
  <dimension ref="A1:B25"/>
  <sheetViews>
    <sheetView workbookViewId="0" topLeftCell="A1">
      <selection pane="topLeft" activeCell="C31" sqref="C31"/>
    </sheetView>
  </sheetViews>
  <sheetFormatPr defaultColWidth="64.11428571428571" defaultRowHeight="13.8"/>
  <cols>
    <col min="1" max="1" width="64.14285714285714" style="6"/>
    <col min="2" max="2" width="17.857142857142858" style="24" customWidth="1"/>
    <col min="3" max="16384" width="64.14285714285714" style="6"/>
  </cols>
  <sheetData>
    <row r="1" spans="1:2" ht="15" customHeight="1">
      <c r="A1" s="199" t="s">
        <v>980</v>
      </c>
      <c r="B1" s="199"/>
    </row>
    <row r="2" spans="1:2" ht="15" customHeight="1">
      <c r="A2" s="153" t="s">
        <v>190</v>
      </c>
      <c r="B2" s="153"/>
    </row>
    <row r="3" spans="1:2" ht="13.8">
      <c r="A3" s="170"/>
      <c r="B3" s="170"/>
    </row>
    <row r="4" spans="1:2" ht="32.25" customHeight="1">
      <c r="A4" s="157" t="s">
        <v>1</v>
      </c>
      <c r="B4" s="78" t="s">
        <v>191</v>
      </c>
    </row>
    <row r="5" spans="1:2" ht="18" customHeight="1">
      <c r="A5" s="158"/>
      <c r="B5" s="79" t="s">
        <v>4</v>
      </c>
    </row>
    <row r="6" spans="1:2" ht="46.8">
      <c r="A6" s="66" t="s">
        <v>192</v>
      </c>
      <c r="B6" s="64">
        <v>3081</v>
      </c>
    </row>
    <row r="7" spans="1:2" ht="39" customHeight="1">
      <c r="A7" s="66" t="s">
        <v>193</v>
      </c>
      <c r="B7" s="64">
        <v>235247</v>
      </c>
    </row>
    <row r="8" spans="1:2" ht="46.5" customHeight="1">
      <c r="A8" s="66" t="s">
        <v>194</v>
      </c>
      <c r="B8" s="64">
        <v>6836</v>
      </c>
    </row>
    <row r="9" spans="1:2" ht="22.5" customHeight="1">
      <c r="A9" s="66" t="s">
        <v>195</v>
      </c>
      <c r="B9" s="64">
        <v>5482</v>
      </c>
    </row>
    <row r="10" spans="1:2" ht="35.25" customHeight="1">
      <c r="A10" s="66" t="s">
        <v>196</v>
      </c>
      <c r="B10" s="64">
        <v>11737</v>
      </c>
    </row>
    <row r="11" spans="1:2" ht="38.25" customHeight="1">
      <c r="A11" s="66" t="s">
        <v>197</v>
      </c>
      <c r="B11" s="80">
        <v>29150</v>
      </c>
    </row>
    <row r="12" spans="1:2" ht="31.2">
      <c r="A12" s="66" t="s">
        <v>198</v>
      </c>
      <c r="B12" s="64">
        <v>33047</v>
      </c>
    </row>
    <row r="13" spans="1:2" ht="38.25" customHeight="1">
      <c r="A13" s="81" t="s">
        <v>199</v>
      </c>
      <c r="B13" s="64">
        <v>12100</v>
      </c>
    </row>
    <row r="14" spans="1:2" ht="51" customHeight="1">
      <c r="A14" s="82" t="s">
        <v>200</v>
      </c>
      <c r="B14" s="64">
        <v>6000</v>
      </c>
    </row>
    <row r="15" spans="1:2" ht="38.25" customHeight="1">
      <c r="A15" s="81" t="s">
        <v>201</v>
      </c>
      <c r="B15" s="64">
        <v>1378</v>
      </c>
    </row>
    <row r="16" spans="1:2" ht="86.25" customHeight="1">
      <c r="A16" s="83" t="s">
        <v>202</v>
      </c>
      <c r="B16" s="84">
        <v>37800</v>
      </c>
    </row>
    <row r="17" spans="1:2" ht="22.5" customHeight="1">
      <c r="A17" s="85" t="s">
        <v>203</v>
      </c>
      <c r="B17" s="84">
        <v>9475</v>
      </c>
    </row>
    <row r="18" spans="1:2" ht="24" customHeight="1">
      <c r="A18" s="83" t="s">
        <v>204</v>
      </c>
      <c r="B18" s="84">
        <v>71133</v>
      </c>
    </row>
    <row r="19" spans="1:2" ht="21.75" customHeight="1">
      <c r="A19" s="86" t="s">
        <v>205</v>
      </c>
      <c r="B19" s="84">
        <v>6021</v>
      </c>
    </row>
    <row r="20" spans="1:2" ht="24.75" customHeight="1">
      <c r="A20" s="82" t="s">
        <v>206</v>
      </c>
      <c r="B20" s="84">
        <v>21542</v>
      </c>
    </row>
    <row r="21" spans="1:2" ht="24" customHeight="1">
      <c r="A21" s="82" t="s">
        <v>207</v>
      </c>
      <c r="B21" s="84">
        <v>25750</v>
      </c>
    </row>
    <row r="22" spans="1:2" ht="23.25" customHeight="1">
      <c r="A22" s="82" t="s">
        <v>208</v>
      </c>
      <c r="B22" s="84">
        <v>6268</v>
      </c>
    </row>
    <row r="23" spans="1:2" ht="24.75" customHeight="1">
      <c r="A23" s="81" t="s">
        <v>209</v>
      </c>
      <c r="B23" s="84">
        <v>30032</v>
      </c>
    </row>
    <row r="24" spans="1:2" ht="23.25" customHeight="1">
      <c r="A24" s="81" t="s">
        <v>210</v>
      </c>
      <c r="B24" s="84">
        <v>775</v>
      </c>
    </row>
    <row r="25" spans="1:2" ht="16.2">
      <c r="A25" s="110"/>
      <c r="B25" s="87">
        <f>SUM(B6:B24)</f>
        <v>552854</v>
      </c>
    </row>
  </sheetData>
  <mergeCells count="3">
    <mergeCell ref="A4:A5"/>
    <mergeCell ref="A1:B1"/>
    <mergeCell ref="A2:B3"/>
  </mergeCells>
  <pageMargins left="0.7" right="0.7" top="0.75" bottom="0.75" header="0.3" footer="0.3"/>
  <pageSetup orientation="portrait" paperSize="9"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E3FF97C-2383-40A5-B341-91C21A0E4676}">
  <dimension ref="A1:C15"/>
  <sheetViews>
    <sheetView workbookViewId="0" topLeftCell="A1">
      <selection pane="topLeft" activeCell="A3" sqref="A3:C4"/>
    </sheetView>
  </sheetViews>
  <sheetFormatPr defaultRowHeight="14.4"/>
  <cols>
    <col min="1" max="1" width="33" customWidth="1"/>
    <col min="2" max="2" width="14.142857142857142" customWidth="1"/>
    <col min="3" max="3" width="37.42857142857143" customWidth="1"/>
  </cols>
  <sheetData>
    <row r="1" spans="1:3" ht="14.4">
      <c r="A1" s="152" t="s">
        <v>761</v>
      </c>
      <c r="B1" s="152"/>
      <c r="C1" s="152"/>
    </row>
    <row r="2" spans="1:3" ht="14.4">
      <c r="A2" s="152"/>
      <c r="B2" s="152"/>
      <c r="C2" s="152"/>
    </row>
    <row r="3" spans="1:3" ht="14.4">
      <c r="A3" s="201" t="s">
        <v>976</v>
      </c>
      <c r="B3" s="201"/>
      <c r="C3" s="201"/>
    </row>
    <row r="4" spans="1:3" ht="14.4">
      <c r="A4" s="201"/>
      <c r="B4" s="201"/>
      <c r="C4" s="201"/>
    </row>
    <row r="5" spans="1:3" ht="14.4">
      <c r="A5" s="202"/>
      <c r="B5" s="202"/>
      <c r="C5" s="202"/>
    </row>
    <row r="6" spans="1:3" ht="15.6">
      <c r="A6" s="140" t="s">
        <v>1</v>
      </c>
      <c r="B6" s="140" t="s">
        <v>2</v>
      </c>
      <c r="C6" s="21" t="s">
        <v>3</v>
      </c>
    </row>
    <row r="7" spans="1:3" ht="15.6">
      <c r="A7" s="141"/>
      <c r="B7" s="141"/>
      <c r="C7" s="22" t="s">
        <v>4</v>
      </c>
    </row>
    <row r="8" spans="1:3" ht="15.6">
      <c r="A8" s="150" t="s">
        <v>762</v>
      </c>
      <c r="B8" s="151"/>
      <c r="C8" s="38">
        <v>5631066</v>
      </c>
    </row>
    <row r="9" spans="1:3" ht="15.6">
      <c r="A9" s="203"/>
      <c r="B9" s="204"/>
      <c r="C9" s="205"/>
    </row>
    <row r="10" spans="1:3" ht="16.2">
      <c r="A10" s="69" t="s">
        <v>763</v>
      </c>
      <c r="B10" s="4" t="s">
        <v>764</v>
      </c>
      <c r="C10" s="38">
        <v>5594868</v>
      </c>
    </row>
    <row r="11" spans="1:3" ht="19.8" customHeight="1">
      <c r="A11" s="10" t="s">
        <v>765</v>
      </c>
      <c r="B11" s="10" t="s">
        <v>766</v>
      </c>
      <c r="C11" s="13">
        <v>5594868</v>
      </c>
    </row>
    <row r="12" spans="1:3" ht="15.6">
      <c r="A12" s="146"/>
      <c r="B12" s="200"/>
      <c r="C12" s="147"/>
    </row>
    <row r="13" spans="1:3" ht="16.2">
      <c r="A13" s="69" t="s">
        <v>759</v>
      </c>
      <c r="B13" s="4" t="s">
        <v>767</v>
      </c>
      <c r="C13" s="38">
        <v>36198</v>
      </c>
    </row>
    <row r="14" spans="1:3" ht="14.4">
      <c r="A14" s="10" t="s">
        <v>768</v>
      </c>
      <c r="B14" s="10" t="s">
        <v>769</v>
      </c>
      <c r="C14" s="13">
        <v>1956502</v>
      </c>
    </row>
    <row r="15" spans="1:3" ht="14.4">
      <c r="A15" s="10" t="s">
        <v>770</v>
      </c>
      <c r="B15" s="10" t="s">
        <v>771</v>
      </c>
      <c r="C15" s="13">
        <v>1920304</v>
      </c>
    </row>
  </sheetData>
  <mergeCells count="8">
    <mergeCell ref="A12:C12"/>
    <mergeCell ref="A6:A7"/>
    <mergeCell ref="B6:B7"/>
    <mergeCell ref="A1:C2"/>
    <mergeCell ref="A3:C4"/>
    <mergeCell ref="A5:C5"/>
    <mergeCell ref="A8:B8"/>
    <mergeCell ref="A9:C9"/>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12</vt:i4>
      </vt:variant>
    </vt:vector>
  </HeadingPairs>
  <TitlesOfParts>
    <vt:vector size="12" baseType="lpstr">
      <vt:lpstr>Pielikums Nr.1</vt:lpstr>
      <vt:lpstr>Pielikums Nr.1.1.</vt:lpstr>
      <vt:lpstr>Pielikums Nr.1.2.</vt:lpstr>
      <vt:lpstr>Pielikums Nr.1.3.</vt:lpstr>
      <vt:lpstr>Pielikums Nr.2</vt:lpstr>
      <vt:lpstr>Pielikums nr.2.1.</vt:lpstr>
      <vt:lpstr>Pielikums Nr.2.2</vt:lpstr>
      <vt:lpstr>Pielikums Nr.2.3</vt:lpstr>
      <vt:lpstr>Pielikums Nr.3</vt:lpstr>
      <vt:lpstr>Pielikums Nr.3.1.</vt:lpstr>
      <vt:lpstr>Pielikums Nr.3.2.</vt:lpstr>
      <vt:lpstr>Pielikums Nr.4.</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Patmalniece</dc:creator>
  <cp:keywords/>
  <dc:description/>
  <cp:lastModifiedBy>Sandra Patmalniece</cp:lastModifiedBy>
  <cp:lastPrinted>2023-03-21T12:23:25Z</cp:lastPrinted>
  <dcterms:created xsi:type="dcterms:W3CDTF">2023-03-16T11:43:25Z</dcterms:created>
  <dcterms:modified xsi:type="dcterms:W3CDTF">2023-03-22T07:22:24Z</dcterms:modified>
  <cp:category/>
</cp:coreProperties>
</file>