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atmalniece\Desktop\uz komiteju 2025.g\"/>
    </mc:Choice>
  </mc:AlternateContent>
  <bookViews>
    <workbookView xWindow="-28920" yWindow="-120" windowWidth="29040" windowHeight="15720" tabRatio="830" activeTab="10"/>
  </bookViews>
  <sheets>
    <sheet name="Pielikums Nr.1" sheetId="1" r:id="rId3"/>
    <sheet name="Pielikums Nr.1.1" sheetId="2" r:id="rId4"/>
    <sheet name="Pielikums Nr.1.2" sheetId="3" r:id="rId5"/>
    <sheet name="Pielikums Nr.2." sheetId="4" r:id="rId6"/>
    <sheet name="Pielikums Nr.2.1." sheetId="5" r:id="rId7"/>
    <sheet name="Pielikums Nr.2.2" sheetId="6" r:id="rId8"/>
    <sheet name="Pielikums Nr.2.3" sheetId="7" r:id="rId9"/>
    <sheet name="Pielikums Nr.3" sheetId="8" r:id="rId10"/>
    <sheet name="Pielikums Nr.3.1" sheetId="9" r:id="rId11"/>
    <sheet name="Pielikums Nr.3.2" sheetId="10" r:id="rId12"/>
    <sheet name="Pielikums Nr.4." sheetId="11" r:id="rId1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9" l="1"/>
</calcChain>
</file>

<file path=xl/sharedStrings.xml><?xml version="1.0" encoding="utf-8"?>
<sst xmlns="http://schemas.openxmlformats.org/spreadsheetml/2006/main" count="1192" uniqueCount="981">
  <si>
    <t>Rādītāju nosaukumi</t>
  </si>
  <si>
    <t>Budžeta kategoriju kodi</t>
  </si>
  <si>
    <t>EUR</t>
  </si>
  <si>
    <t>I IEŅĒMUMI - kopā</t>
  </si>
  <si>
    <t/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</si>
  <si>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</si>
  <si>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</si>
  <si>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</si>
  <si>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</si>
  <si>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</si>
  <si>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</si>
  <si>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</si>
  <si>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</si>
  <si>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</si>
  <si>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</si>
  <si>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atsevišķām precēm un pakalpojumu veidiem</t>
  </si>
  <si>
    <t xml:space="preserve">  5.4.0.0.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</si>
  <si>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</si>
  <si>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</si>
  <si>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</si>
  <si>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</si>
  <si>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 xml:space="preserve">  Ieņēmumi no dividendēm (ieņēmumi no valsts (pašvaldību) kapitāla izmantošanas)</t>
  </si>
  <si>
    <t xml:space="preserve">  8.3.0.0.</t>
  </si>
  <si>
    <t xml:space="preserve">  Procentu ieņēmumi par depozītiem, kontu atlikumiem un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</si>
  <si>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</si>
  <si>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</si>
  <si>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</si>
  <si>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 par valsts sniegto nodrošinājumu un juridiskajiem un citiem pakalpojumiem</t>
  </si>
  <si>
    <t xml:space="preserve">  9.1.0.0.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</si>
  <si>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</si>
  <si>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</si>
  <si>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</si>
  <si>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</si>
  <si>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</si>
  <si>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</si>
  <si>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</si>
  <si>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</si>
  <si>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</si>
  <si>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</si>
  <si>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</si>
  <si>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</si>
  <si>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</si>
  <si>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</si>
  <si>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</si>
  <si>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</si>
  <si>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</si>
  <si>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</si>
  <si>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</si>
  <si>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</si>
  <si>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</si>
  <si>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</si>
  <si>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</si>
  <si>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</si>
  <si>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</si>
  <si>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</si>
  <si>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</si>
  <si>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</si>
  <si>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21.0.0.0.</t>
  </si>
  <si>
    <t xml:space="preserve">  Iestādes ieņēmumi no ārvalstu finanšu palīdzības</t>
  </si>
  <si>
    <t xml:space="preserve">  21.1.0.0.</t>
  </si>
  <si>
    <t xml:space="preserve">  Ieņēmumi no iestāžu sniegtajiem maksas pakalpojumiem un citi pašu ieņēmumi</t>
  </si>
  <si>
    <t xml:space="preserve">  21.3.0.0.</t>
  </si>
  <si>
    <t>Pielikums Nr.1</t>
  </si>
  <si>
    <t>PREIĻU NOVADA PAŠVALDĪBAS IEŅĒMUMU KOPSAVILKUMS</t>
  </si>
  <si>
    <t>IEŅĒMUMI NO VALSTS (PAŠVALDĪBU) ĪPAŠUMA IZNOMĀŠANAS, PĀRDOŠANAS UN NO NODOKĻU PAMATPARĀDA KAPITALIZĀCIJAS</t>
  </si>
  <si>
    <t>VALSTS BUDŽETA TRANSFERTI</t>
  </si>
  <si>
    <t xml:space="preserve">    Pašvaldību saņemtie valsts budžeta transferti</t>
  </si>
  <si>
    <t xml:space="preserve">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</si>
  <si>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</si>
  <si>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18.6.3.0.</t>
  </si>
  <si>
    <t xml:space="preserve">    Pašvaldību budžetā saņemtā dotācija no pašvaldību finanšu izlīdzināšanas fonda</t>
  </si>
  <si>
    <t xml:space="preserve">  18.6.4.0.</t>
  </si>
  <si>
    <t>IESTĀDES IEŅĒMUMI</t>
  </si>
  <si>
    <t>Mērķdotācija Preiļu pilsētas KAC</t>
  </si>
  <si>
    <t>Mērķdotācija Aglonas pagasta pārvalde KAC</t>
  </si>
  <si>
    <t>Mērķdotācija  Upmalas pagasta pārvalde KAC</t>
  </si>
  <si>
    <t xml:space="preserve">Mērķdotācija 5.-6.gadīgo audzēkņu pedagogu atalgojumam </t>
  </si>
  <si>
    <t>Mērķdotācija izglītības iestāžu asistentu atalgojumam</t>
  </si>
  <si>
    <t>Mērķdotācija pedagogu atalgojumam</t>
  </si>
  <si>
    <t>Mērķdotācija interešu izglītības pedagogu atalgojumam</t>
  </si>
  <si>
    <t>Mērķdotācija mākslas, mūzikas programmu pedagogu atalgojumam</t>
  </si>
  <si>
    <t>Mērķdotācija sporta skolas pedagogu atalgojumam</t>
  </si>
  <si>
    <t>Skolēnu dziesmu un deju svētki</t>
  </si>
  <si>
    <t>Mērķdotācija 1-4.klašu ēdināšanai</t>
  </si>
  <si>
    <t>Mērķdotācija Ukrainas bēgļu izdevumu segšanai</t>
  </si>
  <si>
    <t>Mērķdotācija autoceļiem</t>
  </si>
  <si>
    <t>NVA finansējums Skolēnu darbs vasarā</t>
  </si>
  <si>
    <t>NVA finansējums Algoti pagaidu sabiedriskie darbi</t>
  </si>
  <si>
    <t>Mērķdotācija sociālo darbinieku supervīzijām un vardarbībā cietušo rehabilitācijas izdevumu kompensēšana</t>
  </si>
  <si>
    <t>Mērķdotācija sociālās aprūpes iestādēm</t>
  </si>
  <si>
    <t>Mērķdotācija Riebiņu pagasta pārvalde KAC</t>
  </si>
  <si>
    <t>Pašvaldību saņemtie valsts budžeta transferti (18.6.2.0.)</t>
  </si>
  <si>
    <t>Pielikums Nr.1.1</t>
  </si>
  <si>
    <t>Pielikums.Nr.1.2.</t>
  </si>
  <si>
    <t>Pašvaldību no valsts budžeta iestādēm saņemtie transferti Eiropas Savienības politiku instrumentu un pārējās ārvalstu finanšu palīdzības līdzfinansētajiem projektiem (pasākumiem) (18.6.3.0.)</t>
  </si>
  <si>
    <t>Projekts Preiļu novada Jauniešu domes LĪDZDALĪBAS STARTUP</t>
  </si>
  <si>
    <t>Projekts-Preiļu novada pašvaldības ēkas energoefektivitātes  paaugstināšana, Saunas pag., Prīkuļi, Brīvības ielā-9</t>
  </si>
  <si>
    <t xml:space="preserve"> Nr.6.1.1.3/1/24/A/009 Uzņēmējdarbībai labvēlīgas vides veidošana Preiļu novadā</t>
  </si>
  <si>
    <t>Projekts Nr.6.1.1.3/1/24/A/016 Uzņēmējdarbībai labvēlīgas vides veidošana Preiļu novadā</t>
  </si>
  <si>
    <t xml:space="preserve">  Pašvaldības nozīmes koplietošanas ūdensnoteku ŪSIK:4324411:01 un 432263:62 atjaunošana Preiļu novadā</t>
  </si>
  <si>
    <t xml:space="preserve"> Drošā skola SAM 5.1.1.4.</t>
  </si>
  <si>
    <t>Preiļu novada pašvaldības funkciju istenošanai un pakalpojumu sniegšanai nepieciešamo bezemisiju transportlīdzekļu iegāde</t>
  </si>
  <si>
    <t>Projekts Nr.4.3.1.3/1/24/A/003-Sociālo mājokļu atjaunošana vai jaunu sociālo mājokļu būvniecība</t>
  </si>
  <si>
    <t>Projekts 4.3.5.1/1/24/A/005 Sabiedrībā balstītu sociālo pakalpojumu pieejamības paplašināšana Preiļu novadā</t>
  </si>
  <si>
    <t>NORDPLUS Junior 2023 NP JR-2023/10250</t>
  </si>
  <si>
    <t>Pielikums Nr.3.</t>
  </si>
  <si>
    <t>PREIĻU NOVADA PAŠVALDĪBAS FINANSĒŠANA KOPSAVILKUMS</t>
  </si>
  <si>
    <t xml:space="preserve"> FINANSĒŠANA - KOPĀ</t>
  </si>
  <si>
    <t xml:space="preserve">Naudas līdzekļi un noguldījumi </t>
  </si>
  <si>
    <t xml:space="preserve">Budžeta līdzekļu atlikums gada sākumā </t>
  </si>
  <si>
    <t xml:space="preserve">  F22010000</t>
  </si>
  <si>
    <t>Aizņēmumi</t>
  </si>
  <si>
    <t xml:space="preserve">  Saņemtie aizņēmumi</t>
  </si>
  <si>
    <t xml:space="preserve">  Saņemto aizņēmumu atmaksa</t>
  </si>
  <si>
    <t xml:space="preserve"> F40020010</t>
  </si>
  <si>
    <t xml:space="preserve"> F40020020</t>
  </si>
  <si>
    <t xml:space="preserve"> F40020000</t>
  </si>
  <si>
    <t xml:space="preserve"> F20010000</t>
  </si>
  <si>
    <t>Pārskats par saistību apmēru</t>
  </si>
  <si>
    <t>Aizdevējs</t>
  </si>
  <si>
    <t>Mērķis</t>
  </si>
  <si>
    <t>Līguma noslēgšanas datums</t>
  </si>
  <si>
    <t>Saistību apmērs</t>
  </si>
  <si>
    <t>2025.g.</t>
  </si>
  <si>
    <t>2026.g.</t>
  </si>
  <si>
    <t>2027.g.</t>
  </si>
  <si>
    <t>2028.g.</t>
  </si>
  <si>
    <t>2029.g.</t>
  </si>
  <si>
    <t>2030.g.</t>
  </si>
  <si>
    <t>turpmākajos gados</t>
  </si>
  <si>
    <t>pavisam (1.+2.+3.+4.+ 5+.6.+7.+8.)</t>
  </si>
  <si>
    <t>B</t>
  </si>
  <si>
    <t>D</t>
  </si>
  <si>
    <t>E</t>
  </si>
  <si>
    <t>ERAF projekta "Ūdenssaimniecības infrastruktūras attīstība Preiļu novada Pelēču ciemā" īstenošanai</t>
  </si>
  <si>
    <t>14.10.2011</t>
  </si>
  <si>
    <t>ERAF projekta "Ūdenssaimniecības infrastruktūras attīstība Preiļu novada Prīkuļu ciemā"īstenošanai"</t>
  </si>
  <si>
    <t>Valsts kase</t>
  </si>
  <si>
    <t>Preiļu pils atjaunošana 1.kārtas 1. un 2.etaps , investīcijām valsts nozīmes arhitektūras piemineklī</t>
  </si>
  <si>
    <t>22.01.2016</t>
  </si>
  <si>
    <t>Prioritāra investīciju projekta "Ūdensvada un kanalizācijas sistēmas izbūve Preiļu novada Pelēču pagasta Ārdavas ciematā" īstenošanai</t>
  </si>
  <si>
    <t>31.08.2016</t>
  </si>
  <si>
    <t>ELFLA projekta "Preiļu novada lauku ceļu infrastruktūras uzlabošanas 1.kārta" īstenošanai "( Nr.17-03-A00702-000002 )</t>
  </si>
  <si>
    <t>02.05.2017</t>
  </si>
  <si>
    <t>Projekta "Stāvlaukuma pārbūve Tirgus laukums 11, Preiļos" īstenošanai</t>
  </si>
  <si>
    <t>10.08.2017</t>
  </si>
  <si>
    <t>Projekta "Preiļu pilsētas Celtnieku ielas daudzdzīvokļu dzīvojamo māju iekšpagalmu, piebraucamo ceļuun inženierkomunikāciju atjaunošana 2.kārta - Celtnieku ielas posma rekonstrukcija no Brīvības ielai līdz Kooperatīva ielai" īstenošanai</t>
  </si>
  <si>
    <t>13.11.2017</t>
  </si>
  <si>
    <t>ERAF projekta Nr.5.5.1.0/17/I/007 “Saglabāt, aizsargāt un attīstīt nozīmīgu kultūras un dabas mantojumu, kā arī attīstīt ar to saistītos pakalpojumus” īstenošanai</t>
  </si>
  <si>
    <t>09.03.2018</t>
  </si>
  <si>
    <t>ES fondu ierobežotās projektu iesniegumu atlases projekta "Preiļu novada un ietekmes areāla pašvaldību uzņēmējdarbības vides infrastruktūras attīstība" daļas "Rīgas un Brīvības ielas posmu atjaunošana un apļveida krustojuma izbūve Preiļos" priekšfinansēšanai</t>
  </si>
  <si>
    <t>ES fondu ierobežotās projektu iesniegumu atlases projekta "Preiļu novada pašvaldības ēkas energoefektivitātes uzlabošana Raiņa bulvārī 19, Preiļos, 1.,2.,3.kārta" priekšfinansēšanai</t>
  </si>
  <si>
    <t>10.04.2018</t>
  </si>
  <si>
    <t>ELFLA projekta ( Nr.17-03-A00702-000069 ) "Preiļu novada lauku ceļu infrastruktūras uzlabošana 2.kārta" īstenošanai</t>
  </si>
  <si>
    <t>31.05.2018</t>
  </si>
  <si>
    <t>ERAF projekta (Nr.8.1.2.0/17/I/019 "Preiļu novada vispārējās izglītības iestāžu mācību vides uzlabošana un modernizēšana" īstenošanai</t>
  </si>
  <si>
    <t>06.07.2018</t>
  </si>
  <si>
    <t>Prioritārā investīciju projekta "Latgales reģiona iedzīvotāju aktīvu dzīvesveida īstenošanu iespēju paplašināšana - Aktīvs Latgalē" īstenošanai</t>
  </si>
  <si>
    <t>10.10.2018</t>
  </si>
  <si>
    <t>ES fondu projekts "Preiļu novada pašvaldības ēkas energoefektivitātes uzlabošana Raiņa bulvērī-19, Preiļos 1,2,3, kārtas finansēšanai</t>
  </si>
  <si>
    <t>05.03.2019</t>
  </si>
  <si>
    <t>fondu projekts "Preiļu novada pašvaldības ēkas energoefektivitātes ulzlabošana Rēzeknes ielā-26, Preiļos " finansēšanai</t>
  </si>
  <si>
    <t>Investīciju projektu īstenošanai- saistību pārjaunojums</t>
  </si>
  <si>
    <t>12.03.2019</t>
  </si>
  <si>
    <t>Investīciju projekts "Viļānu ielas atjaunošanas būvdarbi Preiļos"</t>
  </si>
  <si>
    <t>04.07.2019</t>
  </si>
  <si>
    <t>Preiļu novada bērnu un jauniešu sporta skolas stadiona pārbūve, 1.kārtas būvdarbi, autoruzraudzība un būvuzraudzība"</t>
  </si>
  <si>
    <t>ERAF projekts "Preiļu novada pašvaldības ēkas energoefektivitātes uzlabošana Rēzeknes ielā-26, Preiļos" īstenošanai</t>
  </si>
  <si>
    <t>30.08.2019</t>
  </si>
  <si>
    <t>ELFLA projekts ""Pašvaldības nozīmes meliorācijas sistēmas pārbūve Preiļu novadā" īstenošanai</t>
  </si>
  <si>
    <t>ERAF projekts "Preiļu novada pašvaldības ēkas energoefektivitātes uzlabošana Raiņa bulvāris-19, Preiļos" īstenošanai</t>
  </si>
  <si>
    <t>ERAF projekts nr.5.6.2.0/17/1/024 uzņēmejdarbības vides uzlabošana un investīciju piesaistes veicināšana Preiļu novadā</t>
  </si>
  <si>
    <t>19.09.2019</t>
  </si>
  <si>
    <t>ERAF projekts Nr.5.6.2.0./16/1/013 "Preiļu novada uzņēmejdarbības vides infrastruktūras attīstība" īstenošana</t>
  </si>
  <si>
    <t>05.12.2019</t>
  </si>
  <si>
    <t>ERAF projekta (Nr.8.1.2.0/17/I/019) "Preiļu novada vispārējās izglītības iestāžu mācību vides uzlabošana un modernizēšana"īstenošanai</t>
  </si>
  <si>
    <t>29.07.2020</t>
  </si>
  <si>
    <t xml:space="preserve">ERAF projekta (Nr.8.1.2.0/17/I/019) "Preiļu novada vispārējās izglītības iestāžu mācību vides uzlabošana un modernizēšana"īstenošanai </t>
  </si>
  <si>
    <t>03.03.2021</t>
  </si>
  <si>
    <t xml:space="preserve">ERAF projekta ( Nr.9.3.1.1/18/I/009) "Sabiedrībā balstītu sociālo pakalpojumu infrastruktūras izveide un attīstība Preiļu novadā" īstenošanai </t>
  </si>
  <si>
    <t>24.03.2021</t>
  </si>
  <si>
    <t>"Prioritārā investīciju projekta ""Pašvaldības ēkas A.Paulāna ielā 1A, Preiļos pārbūve"" īstenošanai</t>
  </si>
  <si>
    <t>26.05.2021</t>
  </si>
  <si>
    <t>"Projekta ""Kārsavas ielas pārbūve Preiļos"" īstenošanai</t>
  </si>
  <si>
    <t>Sporta halles un brīvdabas estrādes Aglonas ciemā projektēšana un celtniecība</t>
  </si>
  <si>
    <t>22.03.2005</t>
  </si>
  <si>
    <t>"Ēkas renovācija un tehniskā projekta izstrāde pansionātam  ''Salenieki'', Aglonas internātvidusskolas sporta zāles tehniskā projekta izstrāde/Preiļu rajona padomes iestāžu telpu remontdarbu veikšana</t>
  </si>
  <si>
    <t>11.12.2009</t>
  </si>
  <si>
    <t>"ERAF projekta ""Ūdenssaimniecības attīstība Aglonas novada Jaunaglonas ciemā"" īstenošanai</t>
  </si>
  <si>
    <t>08.07.2014</t>
  </si>
  <si>
    <t>ERAF projekta (Nr.5.6.2.0/17/1/024) "Uzņēmējdarbības vides uzlabošana un investīciju piesaistes  veicināšana Preiļu novadā" īstenošana</t>
  </si>
  <si>
    <t>25.08.2021</t>
  </si>
  <si>
    <t>07.05.2015</t>
  </si>
  <si>
    <t>KPFI projekta "Ielu apgaismojuma infrastruktūras uzlabošana Aglonas novada publiskajā teritorijā" īstenošanai</t>
  </si>
  <si>
    <t>22.05.2015</t>
  </si>
  <si>
    <t>Aglonas Sporta centra stadiona pārbūve</t>
  </si>
  <si>
    <t>28.07.2017</t>
  </si>
  <si>
    <t>"ELFLA proj."" Publiskās infrastruktūras atjaunošana Aglonas novadā""</t>
  </si>
  <si>
    <t>12.07.2018</t>
  </si>
  <si>
    <t>Satiksmes drošības uzlabojumi Jaudzemu, A.Broka, Kalna ielās Aglonā</t>
  </si>
  <si>
    <t>01.08.2018</t>
  </si>
  <si>
    <t xml:space="preserve">Priorit.invest.proj." Remontdarbi Aglonas nov.iestādēs" </t>
  </si>
  <si>
    <t>03.10.2018</t>
  </si>
  <si>
    <t>ERAF proj.5.6.2.0/18/I/009 "Preiļu nov. un ietekmes areāla pašvald.uzņēmējdarb.vides infrastr.attīst."īstenošana(komercdarbība)</t>
  </si>
  <si>
    <t>07.02.2020</t>
  </si>
  <si>
    <t>ERAF proj.5.6.2.0/18/I/009 " Preiļu nov. un ietekmes areāla pašvald.uzņēmējdarb.vides infrastr.attīst."īstenošanai</t>
  </si>
  <si>
    <t>Proj."Aglonas vsk. dienesta viesnīcas pārbūve"</t>
  </si>
  <si>
    <t>12.11.2020</t>
  </si>
  <si>
    <t>Proj." Aglonas vsk. dienesta viesnīcas pārbūve" (3.kārta)</t>
  </si>
  <si>
    <t>30.06.2021</t>
  </si>
  <si>
    <t>Uzņēmējdarbības vides infrastrukūras attīstība</t>
  </si>
  <si>
    <t>04.06.2018</t>
  </si>
  <si>
    <t>Jumta seguma maiņa Stabulnieku KN</t>
  </si>
  <si>
    <t>24.08.2018</t>
  </si>
  <si>
    <t>"Rušonas pagasta autoceļa Nr.51 ""Lauku iela""pārbūve</t>
  </si>
  <si>
    <t>25.10.2019</t>
  </si>
  <si>
    <t>Sīļukalna pagasta autoceļš Nr. 18 "Teilāni-Grāvuļi-Straujupe"pārbūve</t>
  </si>
  <si>
    <t>"Stabulnieku pagasta autoceļa Nr.4 Stabulnieki-Pastari"" pārbūve</t>
  </si>
  <si>
    <t>Riebiņu novada Rušonas pagasta pašvaldības autoceļa Nr.4 "Kastīre-Gelenova-Šaures" pārbūve</t>
  </si>
  <si>
    <t>06.05.2021</t>
  </si>
  <si>
    <t>"Riebiņu novada Stabulnieku pagasta pašvaldības autoceļa Nr.1 ""Polkorona-Voveri km 0.000-0.650"" pārbūve</t>
  </si>
  <si>
    <t>"Riebiņu novada Stabulnieku pagasta autoceļa Nr.1 Polkorona-Voveri km 0.650-2.720"" pārbūve</t>
  </si>
  <si>
    <t>"Riebiņu novada Stabulnieku pagasta pašvaldības autoceļa Nr.1 ""Polkorona - Voveri km 2.720-3.700"" pārbūve</t>
  </si>
  <si>
    <t>Prioritārais investīciju projekts "Atpūras vietas izveide pie Salmeja ezera Rušonas pagastā, Riebiņu novadā"</t>
  </si>
  <si>
    <t>29.06.2021</t>
  </si>
  <si>
    <t>Investīciju projektu īstenošanai (saistību pārjaunojums)</t>
  </si>
  <si>
    <t>07.05.2021</t>
  </si>
  <si>
    <t>prioritārā investīciju projekta "Vārkavas muižas pils ēkas vienkāršota fasāžu atjaunošana"</t>
  </si>
  <si>
    <t>26.07.2017</t>
  </si>
  <si>
    <t>sociālo programmu investīciju projekts "Ēkas pārbūve par sociālās aprūpes centru Vārkavā"</t>
  </si>
  <si>
    <t>"ERAF projekta (Nr.5.6.2.0/17/I/024) ""Uzņēmējdarbības vides uzlabošana un investīciju piesaistes veicināšana Preiļu novadā"" īstenošanai</t>
  </si>
  <si>
    <t>ERAF projekts (Nr.9.3.1./18/1/009) Sabiedrībā balstīto sociālo pakalpojumu infrastruktūras izveide un attīstība Preiļu novadā" īstenošanai</t>
  </si>
  <si>
    <t>13.09.2021</t>
  </si>
  <si>
    <t>Prioritārā investīciju projekta "Ražošanai pielāgotas ēkas A.Paulāna ielā 1A, Preiļos pārbūve komercdarbības attīstībai Preiļu novadā " īstenošanai</t>
  </si>
  <si>
    <t>04.04.2022</t>
  </si>
  <si>
    <t>ERAF projekta (Nr.3.3.1.0/20/I/012)"Ražošanai pielāgota tipveida angāra izbūve un teritorijas labiekārtošana, Daugavpils ielā 64, Preiļi" īstenošanai</t>
  </si>
  <si>
    <t>28.04.2022</t>
  </si>
  <si>
    <t xml:space="preserve">Prioritārā investīciju projekta "Brīvdabas un aktīvās atpūtas parka "Vecvītoli" teritorijas labiekārtošana, Upmala, Preiļu novadā ", īstenošanai </t>
  </si>
  <si>
    <t>25.05.2022</t>
  </si>
  <si>
    <t>ERAF projekta (Nr.4.2.2.0/20/I/012) "Preiļu novada pašvaldības ēku energoefektivitātes uzlabošana Preiļu BJSS Aglonas ielā 24" īstenošanai</t>
  </si>
  <si>
    <t>26.05.2022</t>
  </si>
  <si>
    <t>Latvijas-Lietuvas pārrobežu sadarbības programmas projekta (Nr.LLI-539) "Amatniecība kā tūrisma produkts bez robežām" investīciju daļas īstenošanai</t>
  </si>
  <si>
    <t>ERAF projekta (Nr.3.3.1.0/20/I/011)Preiļu pils 1.stāva atjaunošana komercdarbības attīstības nodrošināšanai"īstenošanai</t>
  </si>
  <si>
    <t>10.08.2022</t>
  </si>
  <si>
    <t>ERAF projekta (Nr.3.3.1.0/20/I/011) Preiļu pils 1.stāva atjaunošana komercdarbības attīstības nodrošināšanai"īstenošanai</t>
  </si>
  <si>
    <t>07.09.2022</t>
  </si>
  <si>
    <t>Projekta "Būvprojekta "Preiļu pilsētas centra teritorijas pārbūve- 1., 2. un 3.kārta"izstrāde"īstenošanai</t>
  </si>
  <si>
    <t>18.10.2022</t>
  </si>
  <si>
    <t>Projekta "Bērnudārza "Pasaciņa"rotaļu laukumu būvniecības dokumentācijas izstrāde un būvdarbi"investīciju īstenošanai</t>
  </si>
  <si>
    <t>08.11.2022</t>
  </si>
  <si>
    <t xml:space="preserve">ERAF projekts( Nr.3.3.1.0/20/I/011) “Preiļu pils 1.stāva atjaunošana komercdarbības attīstības nodrošināšanai” </t>
  </si>
  <si>
    <t>02.02.2023</t>
  </si>
  <si>
    <t>ERAF projekta  Nr.4.2.2.0/21/A/057  “Preiļu novada pašvaldības ēkas energoefektivitātes paaugstināšana Preiļu Kultūras centrā, Raiņa bulvārī 28, Preiļos ”</t>
  </si>
  <si>
    <t>ERAF projekta (Nr.5.6.2.0/17/I/024) "Uzņēmējdarbības vides uzlabošana un investīciju piesaistes veicināšana Preiļu novadā " īstenošanai</t>
  </si>
  <si>
    <t>03.03.2023</t>
  </si>
  <si>
    <t>ERAF projekta (Nr.4.2.2.0/21/A/079) " Preiļu novada pašvaldības Aglonas pirmsskolas izglītības iestādes energoefektivitātes paaugstināšana" īstenošanai</t>
  </si>
  <si>
    <t>31.03.2023</t>
  </si>
  <si>
    <t>14.04.2023</t>
  </si>
  <si>
    <t>ERAF projekts Nr.5.6.2.0/20/I/005 Uzņēmējdarbības vides uzlabošana un investīciju piesaistes veicināšana Riebiņu novadā</t>
  </si>
  <si>
    <t>09.08.2023</t>
  </si>
  <si>
    <t>KOPĀ:</t>
  </si>
  <si>
    <t>x</t>
  </si>
  <si>
    <t>Saistību apjoms % no plānotajiem pamatbudžeta ieņēmumiem</t>
  </si>
  <si>
    <t>2031.g.</t>
  </si>
  <si>
    <t>"Vides investīciju fonds" SIA</t>
  </si>
  <si>
    <t>Projekta ""Jāņa Eglīša Preiļu valsts ģimnāzijas sporta zāles un savienojošās daļas jumta atjaunošana"" īstenošanai</t>
  </si>
  <si>
    <t>ERAF projekts (Nr.3.3.1.0/20/I/011) "Preiļu pils 1.stāva atjaunošana komercdarbības attīstības nodrošināšanai"</t>
  </si>
  <si>
    <t>Prioritārais investīciju projekts "Preiļu pils pārbūves 3.kārtas 2.posma darbi"</t>
  </si>
  <si>
    <t>06.06.2024</t>
  </si>
  <si>
    <t>AF projekts (Nr.1.2.1.3.i.0/1/23/A/CFLA/037) "Energoefektivitātes paaugstināšana Saunas pagasta pārvaldes ēkai, Brīvības iela 9, Prīkuļi, Saunas pagasts, Preiļu novads"</t>
  </si>
  <si>
    <t>02.08.2024</t>
  </si>
  <si>
    <t xml:space="preserve">AF projekts (Nr.1.2.1.3.i.0/1/23/A/CFLA/036) "Preiļu novada pašvaldības ēkas energoefektivitātes paaugstināšana Labklājības pārvaldes ēkā Aglonas ielā 1A, Preiļos"
</t>
  </si>
  <si>
    <t>AF projekts (Nr.3.1.1.6.i.0/1/23/A/CFLA/009)Preiļu novada pašvaldības funkciju īstenošanai un pakalpojumu sniegšanai nepieciešamo bezemisijas transporta līdzekļu iegāde</t>
  </si>
  <si>
    <t>29.10.2024</t>
  </si>
  <si>
    <t>AF projekts (Nr.1.2.1.3.i.0/1/23/A/CFLA/038) Preiļu novada pašvaldības ēkas energoefektivitātes paaugstināšana Raiņa bulvārī 24, Preiļos</t>
  </si>
  <si>
    <t>02.12.2024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</si>
  <si>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</si>
  <si>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Pielikums Nr.4</t>
  </si>
  <si>
    <t>Pielikums Nr.3.1</t>
  </si>
  <si>
    <t>PIEPRASĪJUMU NOGULDĪJUMU ATLIKUMI GADA SĀKUMĀ</t>
  </si>
  <si>
    <t>Projekts Proti un dari</t>
  </si>
  <si>
    <t xml:space="preserve"> Projekts  2023-1-LV01-KA-ADU-000137785 Pieaugušo izglītotāju un izglītojamo tīkla veidošana pašvaldībā, mācīšanas un mācīšanās kvalitātes uzlabošana, izmantojot digitālos mācību rīkus.</t>
  </si>
  <si>
    <t>Projekts Interešu izglītības programmu ieviešana Latgales reģiona izglītības iestādēs (ES UZŅĒMĒJS!)</t>
  </si>
  <si>
    <t>Mērķdotācija ceļu uzturēšanai Preiļu novadā</t>
  </si>
  <si>
    <t>Iezīmētie atlikumi</t>
  </si>
  <si>
    <t>Brīvie atlikumi</t>
  </si>
  <si>
    <t>KOPĀ ATLIKUMI</t>
  </si>
  <si>
    <t>Pielikums Nr. 3.2.</t>
  </si>
  <si>
    <t>Finansēšana / Aizņēmumi</t>
  </si>
  <si>
    <t>Plānotie aizņēmumi</t>
  </si>
  <si>
    <t>Aizņēmumu atmaksa</t>
  </si>
  <si>
    <t>Preiļu novada pašvaldības ēkas energoefektivitātes  paaugstināšana Labklājības pārvaldes ēkas Aglonas ielā 1A, Preiļi</t>
  </si>
  <si>
    <t xml:space="preserve"> </t>
  </si>
  <si>
    <t>Projekts Nr.LL-00091 LAT-LIT Vēsturiskais ceļš augšup</t>
  </si>
  <si>
    <t>Žika laukuma izveide publiskās ārtelpas attīstībai Preiļos</t>
  </si>
  <si>
    <t>Projekts-Preiļu novada pašvaldības ēkas energoefektivitātes  paaugstināšana , Raiņa bulvāris-24, Preiļi</t>
  </si>
  <si>
    <t>Projekts -Atpūtas vietas ierīkošana Pelēču ezera krastā, Pelēču pagastā, Preiļu novadā</t>
  </si>
  <si>
    <t>Projekts Nr.5.1.1.1/2/24/A/020  Preiļu pilsētas centra pārbūve uzņēmējdarbības atbalstam</t>
  </si>
  <si>
    <t>Pašvaldības nozīmes koplietošanas ūdensnoteku ŪSIK:4324411:01 un 432263:62 atjaunošana Preiļu novadā</t>
  </si>
  <si>
    <t>Prioritārais aizņēmums  Preiļu pils 3.kārtas būvdarbi</t>
  </si>
  <si>
    <t>Drošā skola SAM 5.1.1.4.</t>
  </si>
  <si>
    <t>Projekts Nr. 6.1.1.6./1/24/A/010 Bezemesiju trasp-lidz.iegāde Preiļu novada pašvaldības funkciju īstenošanai</t>
  </si>
  <si>
    <t>2025.gads</t>
  </si>
  <si>
    <t>Pielikums Nr.2.3.</t>
  </si>
  <si>
    <t xml:space="preserve">Projektu līdzfinansējumi </t>
  </si>
  <si>
    <t>AF projekts Nr.1.2.1.3.i.0/1/23/A/CFLA/037 "Energoefektivitātes paaugstināšana Saunas pagasta pārvaldes ēkai, Brīvības iela 9, Prīkuļi, Saunas pagasts, Preiļu novads""</t>
  </si>
  <si>
    <t>INTERREG programmas LAT-LIT pārrobežu projekts Militārais mantojums</t>
  </si>
  <si>
    <t>Eiropas Savienības Atveseļošanas fonda projekta Nr. 2.3.2.1.i.0/1/23/I/CFLA/002 “Digitālā darba ar jaunatni sistēmas attīstība pašvaldībās”</t>
  </si>
  <si>
    <t>Projekta Nr. 2.3.2.1.i.0/1/23/I/CFLA/001 “Sabiedrības digitālo prasmju attīstība”</t>
  </si>
  <si>
    <t>TPF “Uzņēmējdarbības vides veicinošas publiskās infrastruktūras attīstība Preiļu pilsētā”, Nr.6.1.1.3/1/24/A/009</t>
  </si>
  <si>
    <t xml:space="preserve">Atpūtas vietas ierīkošana Pelēču ezera krastā, Pelēču pagastā, Preiļu novadā </t>
  </si>
  <si>
    <t>Preiļu novada pašvaldības dzīvokļu atjaunošana Nr.4.3.1.3/1/24/A/003</t>
  </si>
  <si>
    <t>Atbalsta pasākumi cilvēkiem ar invaliditāti mājokļa vides pieejamības nodrošināšanai", Pr.Nr.3.1.2.1.i.0/2/24/I/CFLA/003</t>
  </si>
  <si>
    <t>Risinājumi pārtikas atkritumu samazināšanai skolu ēdnīcās/ SchoolFood WasteSolutions, Nr. "CB0600301 iesniegts, atbilde februārī INTERREG CentralBaltic</t>
  </si>
  <si>
    <t>CERV programma  Itālija</t>
  </si>
  <si>
    <t xml:space="preserve">Projekta “Uzņēmējdarbībai labvēlīgas vides veidošana Preiļu novadā”/6,1,1,3/I/24/A/016 </t>
  </si>
  <si>
    <t xml:space="preserve">Satiksmes infrastruktūras  attīstība Preiļu novadā uzņēmējdarbības atbalstam pasākumā  6.1.1.3. </t>
  </si>
  <si>
    <t>Pašvaldības nozīmes koplietošanas ūdensnoteku ŪSIK:4324411;01 un 432263;62 atjaunošana Preiļu novadā"</t>
  </si>
  <si>
    <t>INTERREG programma LATLIT pārrobežu projekts "Iedrošināt ikvienu: ģimenes digitālo aktivitāšu centru attīstība Latvijā un Lietuvā"</t>
  </si>
  <si>
    <t>Projekts nr. 5.6.2.0/17/I/024 Uzņēmējdarbības vides uzlabošana un investīciju piesaistes veicināšana Preiļu novadā - Intervences noliktavas ēka Rietumu ielā</t>
  </si>
  <si>
    <t xml:space="preserve">Pašvaldības līdzfinansējums 2025.gadā </t>
  </si>
  <si>
    <t xml:space="preserve"> t.sk.pašvaldību budžetā saņemtā dotācija no pašvaldību finanšu izlīdzināšanas fonda</t>
  </si>
  <si>
    <t>t.sk.vērtēto ieņēmumu izlīdzināšanas valsts dotācija</t>
  </si>
  <si>
    <t>Pielikums Nr.2.</t>
  </si>
  <si>
    <t>PREIĻU NOVADA PAŠVALDĪBAS IZDEVUMU KOPSAVILKUMS</t>
  </si>
  <si>
    <t>Izdevumi atbilstoši funkcionālajām kategorijām</t>
  </si>
  <si>
    <t>IZDEVUMI-kopā</t>
  </si>
  <si>
    <t>Vispārējie valdības dienesti</t>
  </si>
  <si>
    <t>01.000</t>
  </si>
  <si>
    <t>t.sk.izpildvara un likumdošanas vara</t>
  </si>
  <si>
    <t>01.100</t>
  </si>
  <si>
    <t>pārējie izdevumi</t>
  </si>
  <si>
    <t>01.300</t>
  </si>
  <si>
    <t>vēlēšanu komisija</t>
  </si>
  <si>
    <t>01.600</t>
  </si>
  <si>
    <t>procentu maksājumi</t>
  </si>
  <si>
    <t>01.700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</si>
  <si>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</si>
  <si>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</si>
  <si>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</si>
  <si>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</si>
  <si>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</si>
  <si>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</si>
  <si>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</si>
  <si>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</si>
  <si>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</si>
  <si>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</si>
  <si>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</si>
  <si>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</si>
  <si>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</si>
  <si>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</si>
  <si>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</si>
  <si>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</si>
  <si>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</si>
  <si>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</si>
  <si>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Pielikums Nr.2.1.</t>
  </si>
  <si>
    <t>Izdevumi atbilstoši ekonomiskajām kategorijām</t>
  </si>
  <si>
    <t xml:space="preserve"> IZDEVUMI - kopā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</si>
  <si>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</si>
  <si>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</si>
  <si>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</si>
  <si>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</si>
  <si>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</si>
  <si>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</si>
  <si>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</si>
  <si>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</si>
  <si>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</si>
  <si>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</si>
  <si>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</si>
  <si>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</si>
  <si>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</si>
  <si>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</si>
  <si>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</si>
  <si>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</si>
  <si>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</si>
  <si>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</si>
  <si>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</si>
  <si>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</si>
  <si>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 un nodibinājumiem</t>
  </si>
  <si>
    <t xml:space="preserve">  3200</t>
  </si>
  <si>
    <t>Procentu izdevumi</t>
  </si>
  <si>
    <t>4000</t>
  </si>
  <si>
    <t xml:space="preserve">  Procentu maksājumi iekšzemes kredītiestādēm</t>
  </si>
  <si>
    <t xml:space="preserve">  4200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</si>
  <si>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</si>
  <si>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</si>
  <si>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</si>
  <si>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</si>
  <si>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</si>
  <si>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</si>
  <si>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</t>
  </si>
  <si>
    <t xml:space="preserve">  5200</t>
  </si>
  <si>
    <t>Sociālie pabalsti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</si>
  <si>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</si>
  <si>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</si>
  <si>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</si>
  <si>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</si>
  <si>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</si>
  <si>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</si>
  <si>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</si>
  <si>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</si>
  <si>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</si>
  <si>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</si>
  <si>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</si>
  <si>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>Vārkavas p/sk pārbūve prioritārais aizņēmums/līdzfinansējums</t>
  </si>
  <si>
    <t>Projekts nr. 5.6.2.0/17/I/024 Uzņēmējdarbības vides uzlabošana un investīciju piesaistes veicināšana Preiļu novadā - Intervences noliktavas ēka Rietumu ielā/finansējuma atgriešana</t>
  </si>
  <si>
    <t>AF projekts Nr.1.2.1.3.i.0/1/23/A/CFLA/038 „Preiļu novada pašvaldības ēkas energoefektivitātes paaugstināšana Raiņa bulvārī 24, Preiļos</t>
  </si>
  <si>
    <t>Pielikums Nr.2.2.</t>
  </si>
  <si>
    <t>2025.gada izdevumi iestādēm un pasākumiem</t>
  </si>
  <si>
    <t>Uzsk. dim. kods</t>
  </si>
  <si>
    <t>Uzsk. dim. nosaukums</t>
  </si>
  <si>
    <t>Asignējumi</t>
  </si>
  <si>
    <t>Ieņēmumi</t>
  </si>
  <si>
    <t>Finansēšana</t>
  </si>
  <si>
    <t>Kopā</t>
  </si>
  <si>
    <t>Mērķdotācijas</t>
  </si>
  <si>
    <t>No valsts budžeta ES projektiem</t>
  </si>
  <si>
    <t xml:space="preserve"> No citu ES projektu īstenošana</t>
  </si>
  <si>
    <t xml:space="preserve">Transferti projektiem </t>
  </si>
  <si>
    <t>Transferti no valsts budžeta</t>
  </si>
  <si>
    <t>Aizņēmums</t>
  </si>
  <si>
    <t>18.620</t>
  </si>
  <si>
    <t>18.630</t>
  </si>
  <si>
    <t>21.100</t>
  </si>
  <si>
    <t>19.200</t>
  </si>
  <si>
    <t>17.200</t>
  </si>
  <si>
    <t>01.111</t>
  </si>
  <si>
    <t>Dome</t>
  </si>
  <si>
    <t>01.111.1</t>
  </si>
  <si>
    <t>Preiļu pilsēta KAC</t>
  </si>
  <si>
    <t>01.112</t>
  </si>
  <si>
    <t>Aizkalnes pagasta pārvalde</t>
  </si>
  <si>
    <t>01.113</t>
  </si>
  <si>
    <t>Preiļu pagasta pārvalde</t>
  </si>
  <si>
    <t>01.114</t>
  </si>
  <si>
    <t>Deputāti</t>
  </si>
  <si>
    <t>01.115</t>
  </si>
  <si>
    <t>Dzimtsarakstu nodaļa</t>
  </si>
  <si>
    <t>01.116</t>
  </si>
  <si>
    <t>Būvvalde</t>
  </si>
  <si>
    <t>01.117</t>
  </si>
  <si>
    <t>Saunas pagasta pārvalde</t>
  </si>
  <si>
    <t>01.117.1</t>
  </si>
  <si>
    <t>Saunas pagasta pārvalde KAC</t>
  </si>
  <si>
    <t>01.118</t>
  </si>
  <si>
    <t>Pelēču pagasta pārvalde</t>
  </si>
  <si>
    <t>01.119</t>
  </si>
  <si>
    <t>Aglonas pagasta pārvalde</t>
  </si>
  <si>
    <t>01.119.1</t>
  </si>
  <si>
    <t>Aglonas pagasta pārvalde KAC</t>
  </si>
  <si>
    <t>01.120</t>
  </si>
  <si>
    <t>Riebiņu pagasta pārvalde</t>
  </si>
  <si>
    <t>01.120.1</t>
  </si>
  <si>
    <t>Riebiņu pagasta pārvalde KAC</t>
  </si>
  <si>
    <t>01.121</t>
  </si>
  <si>
    <t>Galēnu pagasta pārvalde</t>
  </si>
  <si>
    <t>01.122</t>
  </si>
  <si>
    <t>Silajāņu pagasta pārvalde</t>
  </si>
  <si>
    <t>01.123</t>
  </si>
  <si>
    <t>Sīļukana pagasta pārvalde</t>
  </si>
  <si>
    <t>01.124</t>
  </si>
  <si>
    <t>Stabulnieku pagasta pārvalde</t>
  </si>
  <si>
    <t>01.125</t>
  </si>
  <si>
    <t>Rušonas pagasta pārvalde</t>
  </si>
  <si>
    <t>01.126</t>
  </si>
  <si>
    <t>Vārkavas pagasta pārvalde</t>
  </si>
  <si>
    <t>01.127</t>
  </si>
  <si>
    <t>Upmalas pagasta pārvalde</t>
  </si>
  <si>
    <t>01.127.1</t>
  </si>
  <si>
    <t>Upmalas pagasta pārvalde KAC</t>
  </si>
  <si>
    <t>01.128</t>
  </si>
  <si>
    <t>Rožkalnu pagasta pārvalde</t>
  </si>
  <si>
    <t>01.331</t>
  </si>
  <si>
    <t>Novada publicitāte</t>
  </si>
  <si>
    <t>Vēlēšanu komisija</t>
  </si>
  <si>
    <t>Aizņēmumu procentmaksājumi</t>
  </si>
  <si>
    <t>01.110</t>
  </si>
  <si>
    <t>Novada pašvaldība (citu budžetu līdzekļi)</t>
  </si>
  <si>
    <t>KOPĀ 01.000</t>
  </si>
  <si>
    <t>Civilā aizsardzība</t>
  </si>
  <si>
    <t>02.200</t>
  </si>
  <si>
    <t>KOPĀ 02.000</t>
  </si>
  <si>
    <t>03.390</t>
  </si>
  <si>
    <t>Bāriņtiesa</t>
  </si>
  <si>
    <t>03.600</t>
  </si>
  <si>
    <t>Pašvaldības policija</t>
  </si>
  <si>
    <t>KOPĀ 03.000</t>
  </si>
  <si>
    <t>04.730</t>
  </si>
  <si>
    <t>Preiļu tūrisma un informācijas centrs</t>
  </si>
  <si>
    <t>04.730.2</t>
  </si>
  <si>
    <t>04.901</t>
  </si>
  <si>
    <t>Projekts Algoti pagaidu sabiedriskie darbi</t>
  </si>
  <si>
    <t>04.902</t>
  </si>
  <si>
    <t>Pārējā ekonomiskā darbība</t>
  </si>
  <si>
    <t>04.902.10</t>
  </si>
  <si>
    <t>Ekonomiskā darbība-uzņēmēju un NVO sadarbība</t>
  </si>
  <si>
    <t>04.902.4</t>
  </si>
  <si>
    <t xml:space="preserve">Skolēnu darbs vasarā </t>
  </si>
  <si>
    <t>04.902.15</t>
  </si>
  <si>
    <t>Projekts nr.2023-3-LV02-KA154-YOU-000177400 LĪDZDALĪBAS STARTUP</t>
  </si>
  <si>
    <t>04.902.2</t>
  </si>
  <si>
    <t>Projekts  Proti un dari</t>
  </si>
  <si>
    <t>04.902.3</t>
  </si>
  <si>
    <t>Projekts - Veselības projekts Preiļu pašvaldibā</t>
  </si>
  <si>
    <t>04.902.16</t>
  </si>
  <si>
    <t>Projekts Iedvesmojies darīt</t>
  </si>
  <si>
    <t>04.902.19</t>
  </si>
  <si>
    <t>Digitālā darba ar jaunatni sistēmas attīstība pašvaldībās-Projekts Nr.2.3.2.1.i.0/1/23/I/002</t>
  </si>
  <si>
    <t>04.902.20</t>
  </si>
  <si>
    <t>Sabiedrības digitālo prasmju attīstība-Projekts Nr.2.3.2.1.i.0/1/23/I/001</t>
  </si>
  <si>
    <t>04.902.21</t>
  </si>
  <si>
    <t>04.903</t>
  </si>
  <si>
    <t>Atskurbtuve</t>
  </si>
  <si>
    <t>KOPĀ 04.000</t>
  </si>
  <si>
    <t>05.600</t>
  </si>
  <si>
    <t>Pārējā vides aizsardzība</t>
  </si>
  <si>
    <t>KOPĀ 05.000</t>
  </si>
  <si>
    <t>Komunālā Saimniecība</t>
  </si>
  <si>
    <t>06.101</t>
  </si>
  <si>
    <t>Komunālā saimniecība Preiļos</t>
  </si>
  <si>
    <t>06.101.1</t>
  </si>
  <si>
    <t>06.101.2</t>
  </si>
  <si>
    <t>06.101.3</t>
  </si>
  <si>
    <t>06.101.4</t>
  </si>
  <si>
    <t>06.101.5</t>
  </si>
  <si>
    <t>06.102</t>
  </si>
  <si>
    <t>Komunālā saimniecība Aizkalnes pagasta pārvaldē</t>
  </si>
  <si>
    <t>06.103</t>
  </si>
  <si>
    <t>Komunālā saimniecība Preiļu pagasta pārvaldē</t>
  </si>
  <si>
    <t>06.104</t>
  </si>
  <si>
    <t>Komunālā saimniecība Saunas pagasta pārvaldē</t>
  </si>
  <si>
    <t>06.104U</t>
  </si>
  <si>
    <t>Ūdenssaimniecība Saunas PP</t>
  </si>
  <si>
    <t>06.105</t>
  </si>
  <si>
    <t>Komunālā saimniecība Pelēču pagasta pārvaldē</t>
  </si>
  <si>
    <t>06.105U</t>
  </si>
  <si>
    <t>Ūdenssaimniecība Pelēču PP</t>
  </si>
  <si>
    <t>06.106</t>
  </si>
  <si>
    <t>Komunālā saimniecība Aglonas pagasta pārvalde</t>
  </si>
  <si>
    <t>06.106U</t>
  </si>
  <si>
    <t>Komunālā saimniecība Aglonas pagasta pārvalde PP</t>
  </si>
  <si>
    <t>06.107</t>
  </si>
  <si>
    <t>Komunālā saimniecība Riebiņu pagasta pārvalde</t>
  </si>
  <si>
    <t>06.107U</t>
  </si>
  <si>
    <t>Ūdenssaimniecība Riebiņu PP</t>
  </si>
  <si>
    <t>06.108</t>
  </si>
  <si>
    <t>Komunālā saimniecība Galēnu pagasta pārvalde</t>
  </si>
  <si>
    <t>06.108U</t>
  </si>
  <si>
    <t>06.109</t>
  </si>
  <si>
    <t>Komunālā saimniecība Silajāņu pagasta pārvalde</t>
  </si>
  <si>
    <t>06.109U</t>
  </si>
  <si>
    <t>Ūdenssaimniecība Silajāņu PP</t>
  </si>
  <si>
    <t>06.110</t>
  </si>
  <si>
    <t>Komunālā saimniecība Sīļukalna pagasta pārvalde</t>
  </si>
  <si>
    <t>06.110U</t>
  </si>
  <si>
    <t>Ūdenssaimniecība Sīļukalna PP</t>
  </si>
  <si>
    <t>06.111</t>
  </si>
  <si>
    <t>Komunālā saimniecība Stabulnieku pagasta pārvalde</t>
  </si>
  <si>
    <t>06.111U</t>
  </si>
  <si>
    <t>Ūdenssaimniecība Stabulnieku PP</t>
  </si>
  <si>
    <t>06.112</t>
  </si>
  <si>
    <t>Komunālā saimniecība Rušonas pagasta pārvalde</t>
  </si>
  <si>
    <t>06.112U</t>
  </si>
  <si>
    <t>Ūdenssaimniecība Rušonas PP</t>
  </si>
  <si>
    <t>06.114</t>
  </si>
  <si>
    <t> Komunālā saimniecība apvienotajā Vārkavas, Upmalas, Rožkalnu p.p</t>
  </si>
  <si>
    <t>06.114U</t>
  </si>
  <si>
    <t>06.114.2</t>
  </si>
  <si>
    <t>Apsaimniekošana Saules ielā-14, Rožkalnu pagasts</t>
  </si>
  <si>
    <t>06.114.3</t>
  </si>
  <si>
    <t>Apsaimniekošana Saules ielā-6, Rožkalnu pagasts</t>
  </si>
  <si>
    <t>06.114.4</t>
  </si>
  <si>
    <t>Apsaimniekošana Skolas ielā -6,Upmalas pagasts</t>
  </si>
  <si>
    <t>06.114.5</t>
  </si>
  <si>
    <t>Apsaimniekošana Padomes ielā 47, Upmalas pagasts</t>
  </si>
  <si>
    <t>06.114.6</t>
  </si>
  <si>
    <t>Apsaimniekošana Padomes ielā 49, Upmalas pagasts</t>
  </si>
  <si>
    <t>06.117</t>
  </si>
  <si>
    <t>Lauku teritoriju komunālā daļa</t>
  </si>
  <si>
    <t>Kopā komunālā saimniecība 06.100</t>
  </si>
  <si>
    <t>Ielu apgaismošana</t>
  </si>
  <si>
    <t>06.401</t>
  </si>
  <si>
    <t>Ielu apgaismošana Preiļos</t>
  </si>
  <si>
    <t>06.402</t>
  </si>
  <si>
    <t>Ielu apgaismošana Aizkalnes pagasta pārvalde</t>
  </si>
  <si>
    <t>06.403</t>
  </si>
  <si>
    <t>Ielu apgaismošana Saunas pagasta pārvalde</t>
  </si>
  <si>
    <t>06.404</t>
  </si>
  <si>
    <t>Ielu apgaismošana Pelēču pagasta pārvalde</t>
  </si>
  <si>
    <t>06.405</t>
  </si>
  <si>
    <t>Ielu apgaismošana Preiļu pagasta pārvalde</t>
  </si>
  <si>
    <t>06.406</t>
  </si>
  <si>
    <t>Ielu apgaismošana Aglonas pagasta pārvalde</t>
  </si>
  <si>
    <t>06.407</t>
  </si>
  <si>
    <t>Ielu apgaismošana Riebiņu pagasta pārvalde</t>
  </si>
  <si>
    <t>06.408</t>
  </si>
  <si>
    <t>Ielu apgaismošana Galēnu pagasta pārvalde</t>
  </si>
  <si>
    <t>06.411</t>
  </si>
  <si>
    <t>Ielu apgaismošana Stabulnieku pagasta pārvalde</t>
  </si>
  <si>
    <t>06.412</t>
  </si>
  <si>
    <t>Ielu apgaismošana Rušonas pagasta pārvalde</t>
  </si>
  <si>
    <t>06.414</t>
  </si>
  <si>
    <t>Ielu apgaismošana Upmalas pagasta pārvalde</t>
  </si>
  <si>
    <t>Kopā ielu apgaismojums 06.400</t>
  </si>
  <si>
    <t>Labiekārtošana</t>
  </si>
  <si>
    <t>06.601</t>
  </si>
  <si>
    <t>Labiekārtošanas objektu uzturēšana Preiļos</t>
  </si>
  <si>
    <t>06.601.11</t>
  </si>
  <si>
    <t>06.601.D</t>
  </si>
  <si>
    <t>Dabas resursu nodoklis</t>
  </si>
  <si>
    <t>06.601.13</t>
  </si>
  <si>
    <t>Preiļu novada pašvaldības ēkas energoefektivitātes paaugstināšana  ēkā Raiņa bulvārī 24, Preiļi"</t>
  </si>
  <si>
    <t>06.601.14</t>
  </si>
  <si>
    <t>Projekts-Preiļu novada pašvaldības ēkas energoefektivitātes paaugstināšana, Saunas pag., Prīkuļi, Brīvības ielā-9</t>
  </si>
  <si>
    <t>06.601.16</t>
  </si>
  <si>
    <t>Nr.6.1.1.3/1/24/A/009 Uzņēmējdarbībai labvēlīgas vides veidošana Preiļu novadā</t>
  </si>
  <si>
    <t>06.601.17</t>
  </si>
  <si>
    <t>06.601.18</t>
  </si>
  <si>
    <t>06.601.19</t>
  </si>
  <si>
    <t>Projekts Nr.5.1.1.1/2/24/A/020 Preiļu pilsētas centra pārbūve uzņēmējdarbības atbalstam</t>
  </si>
  <si>
    <t>06.601.20</t>
  </si>
  <si>
    <t>Projekts Ceļu infrastruktūras attīstība un investīciju piesaiste uzņēmējdarbībai Preiļu novada lauku teritorijā izstrāde</t>
  </si>
  <si>
    <t>06.601.21</t>
  </si>
  <si>
    <t>Projekts Satiksmes infrastruktūras attīstība Preiļu novada uzņēmējdarbības atbalsta pasākumā</t>
  </si>
  <si>
    <t>06.601.22</t>
  </si>
  <si>
    <t>06.601.23</t>
  </si>
  <si>
    <t>Aizsardzības Ministrijas finansējums Militārās bāzes Preiļi lietus ūdens novadīšanai</t>
  </si>
  <si>
    <t>06.601.6.1.</t>
  </si>
  <si>
    <t>Pils būvdarbi 3 kārtā</t>
  </si>
  <si>
    <t>06.601.7.1</t>
  </si>
  <si>
    <t>Autoceļu fonda (ielu) līdzekļi</t>
  </si>
  <si>
    <t>Kopā  labiekārtošana 06.600</t>
  </si>
  <si>
    <t>Kopā teritoriju un mājokļu apsaimniekošana 06.000</t>
  </si>
  <si>
    <t>07.241</t>
  </si>
  <si>
    <t>Feldšeru-vecmāšu punkts Saunas pagastā</t>
  </si>
  <si>
    <t>07.242</t>
  </si>
  <si>
    <t>Feldšeru-vecmāšu punkts Pelēču pagastā</t>
  </si>
  <si>
    <t>07.243</t>
  </si>
  <si>
    <t>Feldšeru-vecmāšu punkts Galēnu pagastā</t>
  </si>
  <si>
    <t>Kopā veselība 07.000</t>
  </si>
  <si>
    <t xml:space="preserve">Atpūta , kultūra un reliģija </t>
  </si>
  <si>
    <t xml:space="preserve">Bibliotēkas </t>
  </si>
  <si>
    <t>08.211</t>
  </si>
  <si>
    <t>Preiļu bibliotēka</t>
  </si>
  <si>
    <t>08.211.1</t>
  </si>
  <si>
    <t>VKKF-Preiļu bibliotēka</t>
  </si>
  <si>
    <t>08.211.2</t>
  </si>
  <si>
    <t>Interreg LAT-LIT projekts Iedrošināt ikvienu:ģimenes digitālo aktivitāšu centru attīstība Latvijā un Lietuvā</t>
  </si>
  <si>
    <t>08.212</t>
  </si>
  <si>
    <t>Aizkalnes bibliotēka</t>
  </si>
  <si>
    <t>08.213</t>
  </si>
  <si>
    <t>Saunas bibliotēka</t>
  </si>
  <si>
    <t>08.214</t>
  </si>
  <si>
    <t>Pelēču bibliotēka</t>
  </si>
  <si>
    <t>08.216</t>
  </si>
  <si>
    <t>Smelteru bibliotēka</t>
  </si>
  <si>
    <t>08.217</t>
  </si>
  <si>
    <t>Ārdavas bibliotēka</t>
  </si>
  <si>
    <t>08.218</t>
  </si>
  <si>
    <t>Aglonas bibliotēka</t>
  </si>
  <si>
    <t>08.219</t>
  </si>
  <si>
    <t>Riebiņu bibliotēka</t>
  </si>
  <si>
    <t>08.219.1</t>
  </si>
  <si>
    <t>Sīļukalna bibliotēka</t>
  </si>
  <si>
    <t>08.219.10</t>
  </si>
  <si>
    <t>Vārkavas bibliotēka</t>
  </si>
  <si>
    <t>08.219.11</t>
  </si>
  <si>
    <t>Vanagu bibliotēka</t>
  </si>
  <si>
    <t>08.219.12</t>
  </si>
  <si>
    <t>Rožkalnu bibliotēka</t>
  </si>
  <si>
    <t>08.219.13</t>
  </si>
  <si>
    <t>Upmalas bibliotēka</t>
  </si>
  <si>
    <t>08.219.4</t>
  </si>
  <si>
    <t>Kastīres bibliotēka</t>
  </si>
  <si>
    <t>08.219.5</t>
  </si>
  <si>
    <t>Stabulnieku bibliotēka</t>
  </si>
  <si>
    <t>08.219.6</t>
  </si>
  <si>
    <t>Galēnu bibliotēka</t>
  </si>
  <si>
    <t>08.219.7</t>
  </si>
  <si>
    <t>Silajānu bibliotēka</t>
  </si>
  <si>
    <t>08.219.9</t>
  </si>
  <si>
    <t>Rušonas bibliotēka</t>
  </si>
  <si>
    <t>Kopā bibliotēkas 08.210</t>
  </si>
  <si>
    <t>Muzeji</t>
  </si>
  <si>
    <t>08.221</t>
  </si>
  <si>
    <t>Preiļu vēstures un lietišķās mākslas muzejs</t>
  </si>
  <si>
    <t>08.221.1</t>
  </si>
  <si>
    <t>VKKF-Preiļu vēstures un lietišķās mākslas muzejs</t>
  </si>
  <si>
    <t>08.222</t>
  </si>
  <si>
    <t>Roberta Mūka muzejs</t>
  </si>
  <si>
    <t>08.223</t>
  </si>
  <si>
    <t>Vārkavas novadpētniecības muzejs</t>
  </si>
  <si>
    <t>Kopā muzeji 08.220</t>
  </si>
  <si>
    <t>Kultūras centri, jauniešu centri, u.c.</t>
  </si>
  <si>
    <t>08.231</t>
  </si>
  <si>
    <t>Preiļu novada kultūras nams</t>
  </si>
  <si>
    <t>08.231.2</t>
  </si>
  <si>
    <t>Preiļu novada Pilsētas svētki</t>
  </si>
  <si>
    <t>08.232</t>
  </si>
  <si>
    <t>Aizkalnes tautas nams</t>
  </si>
  <si>
    <t>08.233</t>
  </si>
  <si>
    <t>Saunas tautas nams</t>
  </si>
  <si>
    <t>08.234</t>
  </si>
  <si>
    <t>Pelēču kultūras nams</t>
  </si>
  <si>
    <t>08.236</t>
  </si>
  <si>
    <t>Aglonas kultūras nams</t>
  </si>
  <si>
    <t>08.237</t>
  </si>
  <si>
    <t>Riebiņu kultūras nams</t>
  </si>
  <si>
    <t>08.237.1</t>
  </si>
  <si>
    <t>Stabulnieku kultūras nams</t>
  </si>
  <si>
    <t>08.237.2</t>
  </si>
  <si>
    <t>Sīļukalna kultūras nams</t>
  </si>
  <si>
    <t>08.237.3</t>
  </si>
  <si>
    <t>Galēnu kultūras nams</t>
  </si>
  <si>
    <t>08.237.4</t>
  </si>
  <si>
    <t>Rušonas kultūras nams</t>
  </si>
  <si>
    <t>08.237.5</t>
  </si>
  <si>
    <t>Silajāņu kultūras nams</t>
  </si>
  <si>
    <t>08.238</t>
  </si>
  <si>
    <t>Vārkavas tautas nams</t>
  </si>
  <si>
    <t>08.239</t>
  </si>
  <si>
    <t>Preiļu novada kultūras un tūrisma pārvalde</t>
  </si>
  <si>
    <t>08.239.1</t>
  </si>
  <si>
    <t>Mērķdotācija pašdarbības kolektīvu vadītāju atalgojums</t>
  </si>
  <si>
    <t>08.239.2</t>
  </si>
  <si>
    <t>Projekts Apskaņošanas tehnikas iegāde Preiļu novada lauku kultūras un tautas namiem</t>
  </si>
  <si>
    <t>08.239.3</t>
  </si>
  <si>
    <t>BALTICA festivāls 2025</t>
  </si>
  <si>
    <t>08.290</t>
  </si>
  <si>
    <t>Preiļu muižas komplekss un parks</t>
  </si>
  <si>
    <t>08.621</t>
  </si>
  <si>
    <t>Jauniešu centrs "Četri"</t>
  </si>
  <si>
    <t>08.621.2</t>
  </si>
  <si>
    <t>Projekts Kontakts</t>
  </si>
  <si>
    <t>08.622</t>
  </si>
  <si>
    <t>Jaunatnes iniciatīvas centrs"Pakāpieni"</t>
  </si>
  <si>
    <t>08.623</t>
  </si>
  <si>
    <t>Aglonas reliģisko svētku nodrošināšana</t>
  </si>
  <si>
    <t>08.624</t>
  </si>
  <si>
    <t>Bērnu un jauniešu brīvā laika pavadīšanas centrs "Strops"</t>
  </si>
  <si>
    <t xml:space="preserve"> Kopā kultūras centri, jauniešu centri, u.c. 08.230-08.620</t>
  </si>
  <si>
    <t xml:space="preserve"> Kopā atpūta, kultūra un  reliģija </t>
  </si>
  <si>
    <t>Pirmsskolas izglītības iestādes</t>
  </si>
  <si>
    <t>09.101</t>
  </si>
  <si>
    <t>Bērnudārzs Pasaciņa E</t>
  </si>
  <si>
    <t>09.101-2.02</t>
  </si>
  <si>
    <t>Bērnudārzs Pasaciņa MD 5.-6.gadīgajiem</t>
  </si>
  <si>
    <t>09.101-2.09</t>
  </si>
  <si>
    <t>Bērnudārzs Pasaciņa PP</t>
  </si>
  <si>
    <t>09.101-2.10</t>
  </si>
  <si>
    <t>Bērnudārzs Pasaciņa TP</t>
  </si>
  <si>
    <t>09.101-2.12</t>
  </si>
  <si>
    <t>Bērnudārzs Pasaciņa MD asistenta finansējums</t>
  </si>
  <si>
    <t>09.103</t>
  </si>
  <si>
    <t>Aglonas PII</t>
  </si>
  <si>
    <t>09.103-2.02</t>
  </si>
  <si>
    <t>Aglonas novada PII MD - 5-6.gadīgajiem</t>
  </si>
  <si>
    <t>09.103-2.09</t>
  </si>
  <si>
    <t>Aglonas PII PP</t>
  </si>
  <si>
    <t>09.103-2.10</t>
  </si>
  <si>
    <t>Aglonas PII TP</t>
  </si>
  <si>
    <t>09.104</t>
  </si>
  <si>
    <t>Riebiņu PII "Sprīdītis"</t>
  </si>
  <si>
    <t>09.104-2.02</t>
  </si>
  <si>
    <t>Riebiņu PII "Sprīdītis" MD -5-6.gadīgajuem</t>
  </si>
  <si>
    <t>09.104-2.09</t>
  </si>
  <si>
    <t>Riebiņu PII "Sprīdītis" PP</t>
  </si>
  <si>
    <t>09.104-2.10</t>
  </si>
  <si>
    <t>Riebiņu PII "Sprīdītis" TP</t>
  </si>
  <si>
    <t>Kopā 09.100</t>
  </si>
  <si>
    <t>Vispārējās izglītības iestādes</t>
  </si>
  <si>
    <t>09.211</t>
  </si>
  <si>
    <t>Preiļu 1.pamatskola</t>
  </si>
  <si>
    <t>09.211-2.01</t>
  </si>
  <si>
    <t>Preiļu 1.pamatskola MD pedagogu atalgojumam</t>
  </si>
  <si>
    <t>09.211-2.02</t>
  </si>
  <si>
    <t>Preiļu 1.pamatskola MD pedagogu atalgojumam 5.-6.gadīgie</t>
  </si>
  <si>
    <t>09.211-2.09</t>
  </si>
  <si>
    <t>Preiļu 1.pamatskola PP</t>
  </si>
  <si>
    <t>09.211-2.10</t>
  </si>
  <si>
    <t>Preiļu 1.pamatskola TP</t>
  </si>
  <si>
    <t>09.211-2.11</t>
  </si>
  <si>
    <t>Preiļu 1.pamatskola asistentu MD finansējums</t>
  </si>
  <si>
    <t>09.212</t>
  </si>
  <si>
    <t>Preiļu 2.vidusskola</t>
  </si>
  <si>
    <t>09.212-2.01</t>
  </si>
  <si>
    <t>Preiļu 2.vidusskola MD pedagogu atalgojumam</t>
  </si>
  <si>
    <t>09.212-2.09</t>
  </si>
  <si>
    <t>Preiļu 2.vidusskola PP</t>
  </si>
  <si>
    <t>09.212-2.10</t>
  </si>
  <si>
    <t>Preiļu 2.vidusskola TP</t>
  </si>
  <si>
    <t>09.213</t>
  </si>
  <si>
    <t>J.Eglīša Preiļu Valsts ģimnāzija</t>
  </si>
  <si>
    <t>09.213.1</t>
  </si>
  <si>
    <t>"Digital Interculturalism" ERASMUS+ ,  J.Eglīša Preiļu Valsts ģimnāzija</t>
  </si>
  <si>
    <t>09.213.3</t>
  </si>
  <si>
    <t>Proj. PVĢ Nr.2024-1-LV01-KA121-SCH-000200679, Mācību mobilitātes skolu sektorā</t>
  </si>
  <si>
    <t>09.213.4</t>
  </si>
  <si>
    <t>Proj. PVĢ NORDPLUS JUNIOR NR. NP JR 2024/10216</t>
  </si>
  <si>
    <t>09.213.5</t>
  </si>
  <si>
    <t>Proj. PVĢ NORDPLUS JUNIOR NR. NP JR 2024/10261 "Harmonies and Contrasts of Our Heritages"</t>
  </si>
  <si>
    <t>09.213-2.01</t>
  </si>
  <si>
    <t>J.Eglīša Preiļu Valsts ģimnāzija MD pedagogu atalgojumam</t>
  </si>
  <si>
    <t>09.213-2.09</t>
  </si>
  <si>
    <t>J.Eglīša Preiļu Valsts ģimnāzija PP</t>
  </si>
  <si>
    <t>09.213-2.10</t>
  </si>
  <si>
    <t>J.Eglīša Preiļu Valsts ģimnāzija TP</t>
  </si>
  <si>
    <t>09.216</t>
  </si>
  <si>
    <t>Aglonas vidusskola</t>
  </si>
  <si>
    <t>09/216.2</t>
  </si>
  <si>
    <t>09.216.4</t>
  </si>
  <si>
    <t>Aglonas vsk. Erasmus+ pr.Nr.2024-1-LV01-KA122-SCH-000229464 Mācību mobilitāte skolu sektorā</t>
  </si>
  <si>
    <t>09.216-2.01</t>
  </si>
  <si>
    <t>Aglonas vidusskolas MD pedagogu atalgojumam</t>
  </si>
  <si>
    <t>09.216-2.09</t>
  </si>
  <si>
    <t>Aglonas vidusskola PP</t>
  </si>
  <si>
    <t>09.216-2.10</t>
  </si>
  <si>
    <t>Aglonas vidusskola TP</t>
  </si>
  <si>
    <t>09.216-2.02</t>
  </si>
  <si>
    <t>Aglonas vidusskolas MD 5-6 gadiem</t>
  </si>
  <si>
    <t>09.216-2.03</t>
  </si>
  <si>
    <t>Aglonas vidusskolas MD asistenta finansējums</t>
  </si>
  <si>
    <t>09.217.1</t>
  </si>
  <si>
    <t>Riebiņu vidusskola E</t>
  </si>
  <si>
    <t>09.217.1.2</t>
  </si>
  <si>
    <t>Empowering CulturalLiteracy through Cuisine, Crafts and Folk Traditions NP JR-2024/10204</t>
  </si>
  <si>
    <t>09.217.1-2.01</t>
  </si>
  <si>
    <t>Riebiņu vidusskola MD pedagogu atalgojumam</t>
  </si>
  <si>
    <t>09.217.1-2.09</t>
  </si>
  <si>
    <t>Riebiņu vidusskola PP</t>
  </si>
  <si>
    <t>09.217.1-2.10</t>
  </si>
  <si>
    <t>Riebiņu vidusskola TP</t>
  </si>
  <si>
    <t>09.217.2</t>
  </si>
  <si>
    <t>Galēnu pamatskola E</t>
  </si>
  <si>
    <t>09.217.2-2.01</t>
  </si>
  <si>
    <t>Galēnu pamatskola Pedagogu darba samaksa (valsts mērķdotācija)</t>
  </si>
  <si>
    <t>09.217.2-2.02</t>
  </si>
  <si>
    <t>Galēnu pamatskola MD 5-6gadīgiem</t>
  </si>
  <si>
    <t>09.217.2-2.09</t>
  </si>
  <si>
    <t>Galēnu pamatskola PP</t>
  </si>
  <si>
    <t>09.217.2-2.10</t>
  </si>
  <si>
    <t>Galēnu pamatskola TP</t>
  </si>
  <si>
    <t>09.217.2-2.12</t>
  </si>
  <si>
    <t>Galēnu pamatskola asistentu MD finansējums</t>
  </si>
  <si>
    <t>09.218</t>
  </si>
  <si>
    <t>Vārkavas pamatskola</t>
  </si>
  <si>
    <t>09.218-2.01</t>
  </si>
  <si>
    <t>Vārkavas pamatskola MD pedagogu darba samaksai</t>
  </si>
  <si>
    <t>09.218-2.02</t>
  </si>
  <si>
    <t>Vārkavas pamatskola  MD 5.-6.gadīgiem</t>
  </si>
  <si>
    <t>09.218-2.09</t>
  </si>
  <si>
    <t>Vārkavas pamatskola PP</t>
  </si>
  <si>
    <t>09.218-2.10</t>
  </si>
  <si>
    <t>Vārkavas pamatskola TP</t>
  </si>
  <si>
    <t>Kopā vispārējās izglītības iestādes 09.200</t>
  </si>
  <si>
    <t>Interešu izglītības iestādes</t>
  </si>
  <si>
    <t>09.511</t>
  </si>
  <si>
    <t>Preiļu Mūzikas un mākslas skola</t>
  </si>
  <si>
    <t>09.511-2.05</t>
  </si>
  <si>
    <t>Preiļu Mūzikas un mākslas skola Md pedagogu atalgojumam</t>
  </si>
  <si>
    <t>09.511-2.09</t>
  </si>
  <si>
    <t>Preiļu Mūzikas un mākslas skola PP</t>
  </si>
  <si>
    <t>09.511-2.10</t>
  </si>
  <si>
    <t>Preiļu Mūzikas un mākslas skola TP</t>
  </si>
  <si>
    <t>09.512</t>
  </si>
  <si>
    <t>Preiļu novada Bērnu un jauniešu centrs</t>
  </si>
  <si>
    <t>09.512-2.06</t>
  </si>
  <si>
    <t>Preiļu novada Bērnu un jauniešu centrs MD interešu izglītībai</t>
  </si>
  <si>
    <t>09.512-2.08</t>
  </si>
  <si>
    <t>Preiļi novada BJC skolas soma</t>
  </si>
  <si>
    <t>09.512-2.09</t>
  </si>
  <si>
    <t>Preiļu novada Bērnu un jauniešu centrs PP</t>
  </si>
  <si>
    <t>09.512-2.10</t>
  </si>
  <si>
    <t>Preiļu novada Bērnu un jauniešu centrs TP</t>
  </si>
  <si>
    <t>09.513</t>
  </si>
  <si>
    <t>Preiļu novada Bērnu un jauniešu sporta skola</t>
  </si>
  <si>
    <t>09.513-2.07</t>
  </si>
  <si>
    <t>Preiļu novada Bērnu un jauniešu sporta skola MD pedagogu atalgojumam</t>
  </si>
  <si>
    <t>09.513-2.09</t>
  </si>
  <si>
    <t>Preiļu novada Bērnu un jauniešu sporta skola PP</t>
  </si>
  <si>
    <t>09.513-2.10</t>
  </si>
  <si>
    <t>Preiļu novada Bērnu un jauniešu sporta skola TP</t>
  </si>
  <si>
    <t>09.513s</t>
  </si>
  <si>
    <t>Preiļu novada BJSS pieaugušo sports</t>
  </si>
  <si>
    <t>09.513s-2.10</t>
  </si>
  <si>
    <t>BJSS - pieaugošo sports TP</t>
  </si>
  <si>
    <t>09.514</t>
  </si>
  <si>
    <t>Aglonas bazilikas kora skola</t>
  </si>
  <si>
    <t>09.514-2.05</t>
  </si>
  <si>
    <t>Aglonas bazilikas kora skola MD pedagogu atalgojumam</t>
  </si>
  <si>
    <t>09.514-2.09</t>
  </si>
  <si>
    <t>Aglonas bazilikas kora skola PP</t>
  </si>
  <si>
    <t>09.514-2.10</t>
  </si>
  <si>
    <t>Aglonas bazilikas kora skola TP</t>
  </si>
  <si>
    <t>Kopā interešu izglītības iestādes 09.500</t>
  </si>
  <si>
    <t>Pārējie izglītības pakalpojumi</t>
  </si>
  <si>
    <t>09.610</t>
  </si>
  <si>
    <t>Pārējā izglītība - izglītojamo pārvadājumu pakalpojumi</t>
  </si>
  <si>
    <t>09.610.2</t>
  </si>
  <si>
    <t>Droša skola SAM 5.1.1.4</t>
  </si>
  <si>
    <t>09.601</t>
  </si>
  <si>
    <t>IT daļa</t>
  </si>
  <si>
    <t>09.613</t>
  </si>
  <si>
    <t>Vārkavas pamatskolas teplu pārbūve B/d izveidei</t>
  </si>
  <si>
    <t>09.614</t>
  </si>
  <si>
    <t>09.615</t>
  </si>
  <si>
    <t>09.616</t>
  </si>
  <si>
    <t>09.617</t>
  </si>
  <si>
    <t>Risinājumi pārtikas atkritumu samazināšnai skolēnu ēdnīcās/Waste Solutions /Nr.CB0600301</t>
  </si>
  <si>
    <t>09.618</t>
  </si>
  <si>
    <t>CERV programma (pieredzes apmaiņas braucieni)</t>
  </si>
  <si>
    <t>09.810</t>
  </si>
  <si>
    <t>Preiļu novada izglītības pārvalde</t>
  </si>
  <si>
    <t>09.810.5</t>
  </si>
  <si>
    <t>Projekts 2023-1-LV01-KA-ADU-000137785 Pieaugušo izglītotāju un izglītojamo tīkla veidošana pašvaldībā, mācīšanas un mācīšanās kvalitātes uzlabošana, izmantojot digitālos mācību rīkus</t>
  </si>
  <si>
    <t>09.810.6</t>
  </si>
  <si>
    <t>Projekts interešu izglītības programmu iieviešana Latgales reģiona izglītības iestādēs</t>
  </si>
  <si>
    <t>09.810.7</t>
  </si>
  <si>
    <t>Projekts Nr.101144108-NCLV2024-2025-ERASMUS-EDU-2023-AL-AGENDA-IBA "Nacionālie koordinatori dalības pieaugušo izglītībā veicināšanai Latvijā"</t>
  </si>
  <si>
    <t>09.810-2.01</t>
  </si>
  <si>
    <t>Preiļu novada izglītības pārvalde, pedagogu MD rezerves fonds</t>
  </si>
  <si>
    <t>Pārējie izglītības pakalpojumi 09.600-09.800</t>
  </si>
  <si>
    <t>Kopā izglītība</t>
  </si>
  <si>
    <t>10.202</t>
  </si>
  <si>
    <t>Sociālās aprūpes centrs "Rušona"</t>
  </si>
  <si>
    <t>10.204</t>
  </si>
  <si>
    <t>Sociālās aprūpes centrs "Aglona"</t>
  </si>
  <si>
    <t>10.205</t>
  </si>
  <si>
    <t>Pakalpojumu centrs "Līči"</t>
  </si>
  <si>
    <t>10.206</t>
  </si>
  <si>
    <t>Sociālās aprūpes centrs "Vārkava"</t>
  </si>
  <si>
    <t>10.701</t>
  </si>
  <si>
    <t>Krīzes centrs Līčos</t>
  </si>
  <si>
    <t>10.702</t>
  </si>
  <si>
    <t>Grupu dzīvokļi Līčos</t>
  </si>
  <si>
    <t>10.703</t>
  </si>
  <si>
    <t>Dienas centrs</t>
  </si>
  <si>
    <t>10.705</t>
  </si>
  <si>
    <t>Sociālā māja Jaunaglonā</t>
  </si>
  <si>
    <t>10.911</t>
  </si>
  <si>
    <t>Labklājības pārvalde  Preiļi</t>
  </si>
  <si>
    <t>10.911.1</t>
  </si>
  <si>
    <t>Deinstitucionalizācijas pasākumu īstenošana Latgales reģionā</t>
  </si>
  <si>
    <t>10.911.2</t>
  </si>
  <si>
    <t>Labklājības pārvalde  Preiļi, Asistentu pakalpojumu nodrošināšana invalīdiem</t>
  </si>
  <si>
    <t>10.911.6</t>
  </si>
  <si>
    <t>Labklājības pārvalde -Ukrainas bēgļu izdevumi</t>
  </si>
  <si>
    <t>10.920</t>
  </si>
  <si>
    <t>Pārējie sociālie maksas pakalpojumi</t>
  </si>
  <si>
    <t>10.920.1</t>
  </si>
  <si>
    <t>Atbalsta pasākumi cilvēkiem ar invaliditāti mājokļa vides pieejamības nodrošināšanai"</t>
  </si>
  <si>
    <t>10.920.2</t>
  </si>
  <si>
    <t>10.920.3</t>
  </si>
  <si>
    <t>10.911.10</t>
  </si>
  <si>
    <t>Preiļu novada pašvaldības ēkas energoefektivitātes paaugstināšana Labklājības pārvaldes ēkas Aglonas ielā 1A, Preiļi</t>
  </si>
  <si>
    <t>Kopā sociālā aizsardzība</t>
  </si>
  <si>
    <t>Aizņēmumu pamatsumma</t>
  </si>
  <si>
    <t>01.720</t>
  </si>
  <si>
    <t xml:space="preserve">Kopā </t>
  </si>
  <si>
    <t>Aizņēmumu  pamatsummu atmaksa, saskaņā ar noslēgtajiem līgumiem</t>
  </si>
  <si>
    <t>Mērķdotācija Saunas pagasta pārvalde KAC</t>
  </si>
  <si>
    <t>Mērķdotācija Feldšeru-vecmāšu punkts Saunas pagastā</t>
  </si>
  <si>
    <t>Mērķdotācija Feldšeru-vecmāšu punkts Pelēču pagastā</t>
  </si>
  <si>
    <t>Mērķdotācija Feldšeru-vecmāšu punkts Galēnu pagastā</t>
  </si>
  <si>
    <t>Mērķdotācija Aglonas reliģisko svētku nodrošināšanai</t>
  </si>
  <si>
    <t>Preiļu novada BJC skolas soma</t>
  </si>
  <si>
    <t>Skolēnu Dziesmu un deju svētki</t>
  </si>
  <si>
    <t>Mērķdotācija audžuģimenei bērna uzturnaudai</t>
  </si>
  <si>
    <t>Mērķdotācija asistentu pakalpojumu nodrošināšana invalīdiem</t>
  </si>
  <si>
    <t>Mērķdotācija mājokļa pabalstam un GMI</t>
  </si>
  <si>
    <t>Projekts -Veselības projekts Preiļu pašvaldībā</t>
  </si>
  <si>
    <t>Preiļu pils pārbūves 3. kārtas 2. posma darbi (t.sk. būvuzraudzība, autoruzraudzība) prioritārais projekts/līdzfinansējums</t>
  </si>
  <si>
    <t>Vēsturiskais ceļš augšup/ Historical path UP, Nr. LL-00091, ieviešanā (pils projekts ar Utenu) LAT-LIT</t>
  </si>
  <si>
    <t>VKKF-Preiļu bibliotēka-Grāmats ceļamaizei.</t>
  </si>
  <si>
    <t>Preiļu vēstures un lietišķās mākslas muzejs/ ziedojumi</t>
  </si>
  <si>
    <t>VKKF-Preiļu vēstures un lietišķās mākslas muzejs- Jānis Unda.Latgales identitāte.</t>
  </si>
  <si>
    <t>Proj. PVĢ NORDPLUS JUNIOR NR. NP JR 2024/10261  "Harmonies and Contrasts of Our Heritages"</t>
  </si>
  <si>
    <t xml:space="preserve">Deinstitucionalizācijas pasākumu īstenošana Latgales reģionā </t>
  </si>
  <si>
    <t>Prioritārais projekts Vārkavas pamatskolas teplu pārbūve B/d izveidei</t>
  </si>
  <si>
    <t>Ūdenssaimniecība Galēnu PP</t>
  </si>
  <si>
    <t>Plānots 2025.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</si>
</sst>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2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color indexed="8"/>
      <name val="f6"/>
      <family val="2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1"/>
      <color rgb="FF000000"/>
      <name val="Times New Roman"/>
      <family val="2"/>
    </font>
    <font>
      <sz val="12"/>
      <color rgb="FF000000"/>
      <name val="Times New Roman"/>
      <family val="2"/>
    </font>
    <font>
      <i/>
      <sz val="10"/>
      <color rgb="FF000000"/>
      <name val="Times New Roman"/>
      <family val="2"/>
    </font>
    <font>
      <b/>
      <sz val="9"/>
      <color rgb="FF000000"/>
      <name val="Times New Roman"/>
      <family val="1"/>
      <charset val="186"/>
    </font>
    <font>
      <b/>
      <i/>
      <sz val="9"/>
      <color rgb="FF000000"/>
      <name val="Times New Roman"/>
      <family val="1"/>
      <charset val="186"/>
    </font>
    <font>
      <b/>
      <i/>
      <sz val="14"/>
      <color theme="1"/>
      <name val="Calibri"/>
      <family val="2"/>
      <charset val="186"/>
      <scheme val="minor"/>
    </font>
    <font>
      <b/>
      <i/>
      <sz val="13"/>
      <color indexed="8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3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8"/>
      <color indexed="63"/>
      <name val="Times New Roman"/>
      <family val="1"/>
      <charset val="186"/>
    </font>
    <font>
      <b/>
      <i/>
      <sz val="10"/>
      <color indexed="63"/>
      <name val="Times New Roman"/>
      <family val="1"/>
      <charset val="186"/>
    </font>
    <font>
      <b/>
      <sz val="8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indexed="63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999502182"/>
        <bgColor indexed="64"/>
      </patternFill>
    </fill>
    <fill>
      <patternFill patternType="solid">
        <fgColor theme="0" tint="-0.149939998984337"/>
        <bgColor indexed="64"/>
      </patternFill>
    </fill>
    <fill>
      <patternFill patternType="solid">
        <fgColor theme="0" tint="-0.049959998577833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hair">
        <color rgb="FF000000"/>
      </bottom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/>
    </border>
    <border>
      <left/>
      <right style="hair">
        <color rgb="FF000000"/>
      </right>
      <top/>
      <bottom style="hair">
        <color rgb="FF000000"/>
      </bottom>
    </border>
    <border>
      <left/>
      <right/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0" borderId="0">
      <alignment/>
      <protection/>
    </xf>
  </cellStyleXfs>
  <cellXfs count="25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  <xf numFmtId="0" fontId="5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right" wrapText="1"/>
    </xf>
    <xf numFmtId="0" fontId="13" fillId="0" borderId="0" xfId="0" applyFont="1"/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2" fontId="21" fillId="0" borderId="1" xfId="0" applyNumberFormat="1" applyFont="1" applyBorder="1" applyAlignment="1">
      <alignment horizontal="right" wrapText="1"/>
    </xf>
    <xf numFmtId="49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3" fillId="2" borderId="1" xfId="0" applyNumberFormat="1" applyFont="1" applyFill="1" applyBorder="1" applyAlignment="1" applyProtection="1">
      <alignment horizontal="right" vertical="center"/>
      <protection locked="0"/>
    </xf>
    <xf numFmtId="3" fontId="24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49" fontId="23" fillId="2" borderId="1" xfId="0" applyNumberFormat="1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49" fontId="23" fillId="2" borderId="0" xfId="0" applyNumberFormat="1" applyFont="1" applyFill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49" fontId="24" fillId="2" borderId="0" xfId="0" applyNumberFormat="1" applyFont="1" applyFill="1" applyAlignment="1">
      <alignment wrapText="1"/>
    </xf>
    <xf numFmtId="49" fontId="25" fillId="2" borderId="0" xfId="0" applyNumberFormat="1" applyFont="1" applyFill="1" applyAlignment="1">
      <alignment horizontal="left" wrapText="1"/>
    </xf>
    <xf numFmtId="0" fontId="23" fillId="2" borderId="0" xfId="0" applyFont="1" applyFill="1" applyAlignment="1">
      <alignment horizontal="centerContinuous"/>
    </xf>
    <xf numFmtId="49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0" xfId="0" applyNumberFormat="1" applyFont="1" applyFill="1" applyAlignment="1" applyProtection="1">
      <alignment wrapText="1"/>
      <protection locked="0"/>
    </xf>
    <xf numFmtId="0" fontId="26" fillId="2" borderId="0" xfId="0" applyFont="1" applyFill="1" applyAlignment="1" applyProtection="1">
      <alignment horizontal="right" vertical="center" wrapText="1"/>
      <protection locked="0"/>
    </xf>
    <xf numFmtId="0" fontId="26" fillId="2" borderId="0" xfId="0" applyFont="1" applyFill="1" applyAlignment="1">
      <alignment horizontal="right" wrapText="1"/>
    </xf>
    <xf numFmtId="49" fontId="23" fillId="2" borderId="0" xfId="0" applyNumberFormat="1" applyFont="1" applyFill="1" applyAlignment="1" applyProtection="1">
      <alignment vertical="center" wrapText="1"/>
      <protection locked="0"/>
    </xf>
    <xf numFmtId="49" fontId="27" fillId="2" borderId="0" xfId="0" applyNumberFormat="1" applyFont="1" applyFill="1" applyAlignment="1">
      <alignment vertical="center" wrapText="1"/>
    </xf>
    <xf numFmtId="0" fontId="23" fillId="2" borderId="4" xfId="0" applyFont="1" applyFill="1" applyBorder="1" applyAlignment="1" applyProtection="1">
      <alignment vertical="center"/>
      <protection locked="0"/>
    </xf>
    <xf numFmtId="0" fontId="23" fillId="2" borderId="5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6" xfId="0" applyFont="1" applyFill="1" applyBorder="1" applyAlignment="1">
      <alignment vertical="center"/>
    </xf>
    <xf numFmtId="3" fontId="24" fillId="2" borderId="7" xfId="0" applyNumberFormat="1" applyFont="1" applyFill="1" applyBorder="1" applyAlignment="1" applyProtection="1">
      <alignment horizontal="right" vertical="center"/>
      <protection locked="0"/>
    </xf>
    <xf numFmtId="0" fontId="2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right" vertical="center" wrapText="1"/>
      <protection locked="0"/>
    </xf>
    <xf numFmtId="49" fontId="24" fillId="2" borderId="1" xfId="0" applyNumberFormat="1" applyFont="1" applyFill="1" applyBorder="1" applyAlignment="1" applyProtection="1">
      <alignment vertical="center" wrapText="1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3" fillId="2" borderId="1" xfId="0" applyFont="1" applyFill="1" applyBorder="1" applyAlignment="1">
      <alignment horizontal="right"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2" fontId="18" fillId="0" borderId="1" xfId="0" applyNumberFormat="1" applyFont="1" applyBorder="1"/>
    <xf numFmtId="0" fontId="18" fillId="0" borderId="1" xfId="0" applyFont="1" applyBorder="1"/>
    <xf numFmtId="0" fontId="15" fillId="0" borderId="0" xfId="0" applyFont="1" applyAlignment="1">
      <alignment horizontal="right"/>
    </xf>
    <xf numFmtId="2" fontId="15" fillId="0" borderId="1" xfId="0" applyNumberFormat="1" applyFont="1" applyBorder="1"/>
    <xf numFmtId="0" fontId="1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32" fillId="0" borderId="0" xfId="0" applyFont="1"/>
    <xf numFmtId="0" fontId="33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2" fontId="16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/>
    <xf numFmtId="2" fontId="35" fillId="2" borderId="1" xfId="0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0" fontId="34" fillId="0" borderId="0" xfId="0" applyFont="1"/>
    <xf numFmtId="0" fontId="5" fillId="0" borderId="0" xfId="0" applyFont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8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37" fillId="0" borderId="1" xfId="0" applyFont="1" applyBorder="1" applyAlignment="1">
      <alignment horizontal="left" wrapText="1"/>
    </xf>
    <xf numFmtId="49" fontId="47" fillId="3" borderId="1" xfId="0" applyNumberFormat="1" applyFont="1" applyFill="1" applyBorder="1" applyAlignment="1">
      <alignment horizontal="left" vertical="center" wrapText="1" shrinkToFit="1"/>
    </xf>
    <xf numFmtId="49" fontId="48" fillId="3" borderId="1" xfId="0" applyNumberFormat="1" applyFont="1" applyFill="1" applyBorder="1" applyAlignment="1">
      <alignment horizontal="left" vertical="center" wrapText="1" shrinkToFit="1"/>
    </xf>
    <xf numFmtId="3" fontId="48" fillId="2" borderId="1" xfId="0" applyNumberFormat="1" applyFont="1" applyFill="1" applyBorder="1" applyAlignment="1">
      <alignment horizontal="right" vertical="center" wrapText="1" shrinkToFit="1"/>
    </xf>
    <xf numFmtId="3" fontId="12" fillId="2" borderId="1" xfId="0" applyNumberFormat="1" applyFont="1" applyFill="1" applyBorder="1" applyAlignment="1">
      <alignment horizontal="right" vertical="center"/>
    </xf>
    <xf numFmtId="49" fontId="48" fillId="2" borderId="1" xfId="0" applyNumberFormat="1" applyFont="1" applyFill="1" applyBorder="1" applyAlignment="1">
      <alignment horizontal="left" vertical="center" wrapText="1" shrinkToFit="1"/>
    </xf>
    <xf numFmtId="3" fontId="49" fillId="2" borderId="1" xfId="0" applyNumberFormat="1" applyFont="1" applyFill="1" applyBorder="1" applyAlignment="1">
      <alignment horizontal="right" vertical="center" wrapText="1" shrinkToFit="1"/>
    </xf>
    <xf numFmtId="3" fontId="39" fillId="2" borderId="1" xfId="0" applyNumberFormat="1" applyFont="1" applyFill="1" applyBorder="1" applyAlignment="1">
      <alignment horizontal="right" vertical="center"/>
    </xf>
    <xf numFmtId="49" fontId="47" fillId="2" borderId="1" xfId="0" applyNumberFormat="1" applyFont="1" applyFill="1" applyBorder="1" applyAlignment="1">
      <alignment horizontal="left" vertical="center" wrapText="1" shrinkToFit="1"/>
    </xf>
    <xf numFmtId="3" fontId="49" fillId="2" borderId="11" xfId="0" applyNumberFormat="1" applyFont="1" applyFill="1" applyBorder="1" applyAlignment="1">
      <alignment horizontal="right" vertical="center" wrapText="1" shrinkToFit="1"/>
    </xf>
    <xf numFmtId="3" fontId="39" fillId="2" borderId="12" xfId="0" applyNumberFormat="1" applyFont="1" applyFill="1" applyBorder="1" applyAlignment="1">
      <alignment horizontal="right" vertical="center"/>
    </xf>
    <xf numFmtId="49" fontId="51" fillId="3" borderId="1" xfId="0" applyNumberFormat="1" applyFont="1" applyFill="1" applyBorder="1" applyAlignment="1">
      <alignment horizontal="left" vertical="center" wrapText="1" shrinkToFit="1"/>
    </xf>
    <xf numFmtId="49" fontId="49" fillId="3" borderId="1" xfId="0" applyNumberFormat="1" applyFont="1" applyFill="1" applyBorder="1" applyAlignment="1">
      <alignment horizontal="left" vertical="center" wrapText="1" shrinkToFit="1"/>
    </xf>
    <xf numFmtId="3" fontId="52" fillId="2" borderId="1" xfId="0" applyNumberFormat="1" applyFont="1" applyFill="1" applyBorder="1" applyAlignment="1">
      <alignment horizontal="right" vertical="center" wrapText="1" shrinkToFit="1"/>
    </xf>
    <xf numFmtId="3" fontId="52" fillId="3" borderId="1" xfId="0" applyNumberFormat="1" applyFont="1" applyFill="1" applyBorder="1" applyAlignment="1">
      <alignment horizontal="right" vertical="center" wrapText="1" shrinkToFit="1"/>
    </xf>
    <xf numFmtId="3" fontId="44" fillId="2" borderId="1" xfId="0" applyNumberFormat="1" applyFont="1" applyFill="1" applyBorder="1"/>
    <xf numFmtId="3" fontId="53" fillId="2" borderId="1" xfId="0" applyNumberFormat="1" applyFont="1" applyFill="1" applyBorder="1" applyAlignment="1">
      <alignment horizontal="right" vertical="center" wrapText="1" shrinkToFit="1"/>
    </xf>
    <xf numFmtId="3" fontId="53" fillId="3" borderId="1" xfId="0" applyNumberFormat="1" applyFont="1" applyFill="1" applyBorder="1" applyAlignment="1">
      <alignment horizontal="right" vertical="center" wrapText="1" shrinkToFit="1"/>
    </xf>
    <xf numFmtId="3" fontId="49" fillId="3" borderId="1" xfId="0" applyNumberFormat="1" applyFont="1" applyFill="1" applyBorder="1" applyAlignment="1">
      <alignment horizontal="right" vertical="center" wrapText="1" shrinkToFit="1"/>
    </xf>
    <xf numFmtId="3" fontId="12" fillId="2" borderId="1" xfId="0" applyNumberFormat="1" applyFont="1" applyFill="1" applyBorder="1"/>
    <xf numFmtId="3" fontId="49" fillId="4" borderId="1" xfId="0" applyNumberFormat="1" applyFont="1" applyFill="1" applyBorder="1" applyAlignment="1">
      <alignment horizontal="right" vertical="center" wrapText="1" shrinkToFit="1"/>
    </xf>
    <xf numFmtId="49" fontId="54" fillId="5" borderId="1" xfId="0" applyNumberFormat="1" applyFont="1" applyFill="1" applyBorder="1" applyAlignment="1">
      <alignment horizontal="left" vertical="center" wrapText="1" shrinkToFit="1"/>
    </xf>
    <xf numFmtId="49" fontId="52" fillId="5" borderId="1" xfId="0" applyNumberFormat="1" applyFont="1" applyFill="1" applyBorder="1" applyAlignment="1">
      <alignment horizontal="left" vertical="center" wrapText="1" shrinkToFit="1"/>
    </xf>
    <xf numFmtId="3" fontId="52" fillId="4" borderId="1" xfId="0" applyNumberFormat="1" applyFont="1" applyFill="1" applyBorder="1" applyAlignment="1">
      <alignment horizontal="right" vertical="center" wrapText="1" shrinkToFit="1"/>
    </xf>
    <xf numFmtId="3" fontId="52" fillId="5" borderId="1" xfId="0" applyNumberFormat="1" applyFont="1" applyFill="1" applyBorder="1" applyAlignment="1">
      <alignment horizontal="right" vertical="center" wrapText="1" shrinkToFit="1"/>
    </xf>
    <xf numFmtId="3" fontId="39" fillId="4" borderId="1" xfId="0" applyNumberFormat="1" applyFont="1" applyFill="1" applyBorder="1"/>
    <xf numFmtId="2" fontId="1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2" fontId="3" fillId="0" borderId="3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vertical="top" wrapText="1"/>
    </xf>
    <xf numFmtId="0" fontId="43" fillId="6" borderId="1" xfId="0" applyFont="1" applyFill="1" applyBorder="1" applyAlignment="1">
      <alignment horizontal="center" vertical="center" wrapText="1" shrinkToFit="1"/>
    </xf>
    <xf numFmtId="0" fontId="40" fillId="6" borderId="1" xfId="0" applyFont="1" applyFill="1" applyBorder="1" applyAlignment="1">
      <alignment horizontal="center" vertical="center" wrapText="1" shrinkToFit="1"/>
    </xf>
    <xf numFmtId="0" fontId="41" fillId="6" borderId="1" xfId="0" applyFont="1" applyFill="1" applyBorder="1" applyAlignment="1">
      <alignment horizontal="center" vertical="center" wrapText="1" shrinkToFit="1"/>
    </xf>
    <xf numFmtId="0" fontId="42" fillId="6" borderId="1" xfId="0" applyFont="1" applyFill="1" applyBorder="1" applyAlignment="1">
      <alignment horizontal="center" vertical="center" wrapText="1" shrinkToFit="1"/>
    </xf>
    <xf numFmtId="0" fontId="44" fillId="6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 shrinkToFit="1"/>
    </xf>
    <xf numFmtId="0" fontId="46" fillId="6" borderId="1" xfId="0" applyFont="1" applyFill="1" applyBorder="1" applyAlignment="1">
      <alignment horizontal="center" vertical="center" wrapText="1" shrinkToFit="1"/>
    </xf>
    <xf numFmtId="49" fontId="46" fillId="6" borderId="1" xfId="0" applyNumberFormat="1" applyFont="1" applyFill="1" applyBorder="1" applyAlignment="1">
      <alignment horizontal="center" vertical="center" wrapText="1" shrinkToFit="1"/>
    </xf>
    <xf numFmtId="0" fontId="12" fillId="6" borderId="1" xfId="0" applyFont="1" applyFill="1" applyBorder="1"/>
    <xf numFmtId="3" fontId="39" fillId="4" borderId="1" xfId="0" applyNumberFormat="1" applyFont="1" applyFill="1" applyBorder="1" applyAlignment="1">
      <alignment horizontal="right" vertical="center"/>
    </xf>
    <xf numFmtId="49" fontId="49" fillId="2" borderId="11" xfId="0" applyNumberFormat="1" applyFont="1" applyFill="1" applyBorder="1" applyAlignment="1">
      <alignment horizontal="center" vertical="center" wrapText="1" shrinkToFit="1"/>
    </xf>
    <xf numFmtId="49" fontId="50" fillId="2" borderId="13" xfId="0" applyNumberFormat="1" applyFont="1" applyFill="1" applyBorder="1" applyAlignment="1">
      <alignment horizontal="center" vertical="center" wrapText="1" shrinkToFit="1"/>
    </xf>
    <xf numFmtId="49" fontId="48" fillId="3" borderId="1" xfId="0" applyNumberFormat="1" applyFont="1" applyFill="1" applyBorder="1" applyAlignment="1">
      <alignment horizontal="left" vertical="top" wrapText="1" shrinkToFit="1"/>
    </xf>
    <xf numFmtId="49" fontId="48" fillId="2" borderId="1" xfId="0" applyNumberFormat="1" applyFont="1" applyFill="1" applyBorder="1" applyAlignment="1">
      <alignment horizontal="left" vertical="top" wrapText="1" shrinkToFit="1"/>
    </xf>
    <xf numFmtId="0" fontId="23" fillId="0" borderId="0" xfId="0" applyFont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49" fontId="47" fillId="3" borderId="1" xfId="0" applyNumberFormat="1" applyFont="1" applyFill="1" applyBorder="1" applyAlignment="1">
      <alignment horizontal="left" vertical="top" wrapText="1" shrinkToFit="1"/>
    </xf>
    <xf numFmtId="3" fontId="48" fillId="2" borderId="1" xfId="0" applyNumberFormat="1" applyFont="1" applyFill="1" applyBorder="1" applyAlignment="1">
      <alignment horizontal="right" vertical="top" wrapText="1" shrinkToFit="1"/>
    </xf>
    <xf numFmtId="3" fontId="48" fillId="3" borderId="1" xfId="0" applyNumberFormat="1" applyFont="1" applyFill="1" applyBorder="1" applyAlignment="1">
      <alignment horizontal="right" vertical="top" wrapText="1" shrinkToFit="1"/>
    </xf>
    <xf numFmtId="3" fontId="12" fillId="2" borderId="1" xfId="0" applyNumberFormat="1" applyFont="1" applyFill="1" applyBorder="1" applyAlignment="1">
      <alignment horizontal="right" vertical="top"/>
    </xf>
    <xf numFmtId="49" fontId="47" fillId="2" borderId="1" xfId="0" applyNumberFormat="1" applyFont="1" applyFill="1" applyBorder="1" applyAlignment="1">
      <alignment horizontal="left" vertical="top" wrapText="1" shrinkToFit="1"/>
    </xf>
    <xf numFmtId="49" fontId="47" fillId="3" borderId="14" xfId="0" applyNumberFormat="1" applyFont="1" applyFill="1" applyBorder="1" applyAlignment="1">
      <alignment horizontal="left" vertical="top" wrapText="1" shrinkToFit="1"/>
    </xf>
    <xf numFmtId="3" fontId="52" fillId="2" borderId="1" xfId="0" applyNumberFormat="1" applyFont="1" applyFill="1" applyBorder="1" applyAlignment="1">
      <alignment horizontal="right" vertical="top" wrapText="1" shrinkToFit="1"/>
    </xf>
    <xf numFmtId="3" fontId="52" fillId="3" borderId="1" xfId="0" applyNumberFormat="1" applyFont="1" applyFill="1" applyBorder="1" applyAlignment="1">
      <alignment horizontal="right" vertical="top" wrapText="1" shrinkToFit="1"/>
    </xf>
    <xf numFmtId="3" fontId="44" fillId="2" borderId="1" xfId="0" applyNumberFormat="1" applyFont="1" applyFill="1" applyBorder="1" applyAlignment="1">
      <alignment horizontal="right" vertical="top"/>
    </xf>
    <xf numFmtId="3" fontId="12" fillId="2" borderId="1" xfId="0" applyNumberFormat="1" applyFont="1" applyFill="1" applyBorder="1" applyAlignment="1">
      <alignment vertical="top"/>
    </xf>
    <xf numFmtId="3" fontId="49" fillId="3" borderId="1" xfId="0" applyNumberFormat="1" applyFont="1" applyFill="1" applyBorder="1" applyAlignment="1">
      <alignment horizontal="right" vertical="top" wrapText="1" shrinkToFit="1"/>
    </xf>
    <xf numFmtId="0" fontId="6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49" fillId="3" borderId="13" xfId="0" applyNumberFormat="1" applyFont="1" applyFill="1" applyBorder="1" applyAlignment="1">
      <alignment horizontal="center" vertical="center" wrapText="1" shrinkToFit="1"/>
    </xf>
    <xf numFmtId="49" fontId="49" fillId="3" borderId="11" xfId="0" applyNumberFormat="1" applyFont="1" applyFill="1" applyBorder="1" applyAlignment="1">
      <alignment horizontal="center" vertical="center" wrapText="1" shrinkToFit="1"/>
    </xf>
    <xf numFmtId="49" fontId="49" fillId="3" borderId="12" xfId="0" applyNumberFormat="1" applyFont="1" applyFill="1" applyBorder="1" applyAlignment="1">
      <alignment horizontal="center" vertical="center" wrapText="1" shrinkToFit="1"/>
    </xf>
    <xf numFmtId="49" fontId="49" fillId="3" borderId="9" xfId="0" applyNumberFormat="1" applyFont="1" applyFill="1" applyBorder="1" applyAlignment="1">
      <alignment horizontal="center" vertical="center" wrapText="1" shrinkToFit="1"/>
    </xf>
    <xf numFmtId="49" fontId="49" fillId="3" borderId="8" xfId="0" applyNumberFormat="1" applyFont="1" applyFill="1" applyBorder="1" applyAlignment="1">
      <alignment horizontal="center" vertical="center" wrapText="1" shrinkToFit="1"/>
    </xf>
    <xf numFmtId="49" fontId="49" fillId="3" borderId="10" xfId="0" applyNumberFormat="1" applyFont="1" applyFill="1" applyBorder="1" applyAlignment="1">
      <alignment horizontal="center" vertical="center" wrapText="1" shrinkToFit="1"/>
    </xf>
    <xf numFmtId="49" fontId="49" fillId="4" borderId="14" xfId="0" applyNumberFormat="1" applyFont="1" applyFill="1" applyBorder="1" applyAlignment="1">
      <alignment horizontal="center" vertical="center" wrapText="1" shrinkToFit="1"/>
    </xf>
    <xf numFmtId="49" fontId="49" fillId="4" borderId="15" xfId="0" applyNumberFormat="1" applyFont="1" applyFill="1" applyBorder="1" applyAlignment="1">
      <alignment horizontal="center" vertical="center" wrapText="1" shrinkToFit="1"/>
    </xf>
    <xf numFmtId="49" fontId="49" fillId="3" borderId="14" xfId="0" applyNumberFormat="1" applyFont="1" applyFill="1" applyBorder="1" applyAlignment="1">
      <alignment horizontal="center" vertical="center" wrapText="1" shrinkToFit="1"/>
    </xf>
    <xf numFmtId="49" fontId="49" fillId="3" borderId="15" xfId="0" applyNumberFormat="1" applyFont="1" applyFill="1" applyBorder="1" applyAlignment="1">
      <alignment horizontal="center" vertical="center" wrapText="1" shrinkToFit="1"/>
    </xf>
    <xf numFmtId="49" fontId="49" fillId="3" borderId="16" xfId="0" applyNumberFormat="1" applyFont="1" applyFill="1" applyBorder="1" applyAlignment="1">
      <alignment horizontal="center" vertical="center" wrapText="1" shrinkToFit="1"/>
    </xf>
    <xf numFmtId="49" fontId="49" fillId="2" borderId="14" xfId="0" applyNumberFormat="1" applyFont="1" applyFill="1" applyBorder="1" applyAlignment="1">
      <alignment horizontal="center" vertical="center" wrapText="1" shrinkToFit="1"/>
    </xf>
    <xf numFmtId="49" fontId="49" fillId="2" borderId="15" xfId="0" applyNumberFormat="1" applyFont="1" applyFill="1" applyBorder="1" applyAlignment="1">
      <alignment horizontal="center" vertical="center" wrapText="1" shrinkToFit="1"/>
    </xf>
    <xf numFmtId="0" fontId="41" fillId="2" borderId="14" xfId="0" applyFont="1" applyFill="1" applyBorder="1" applyAlignment="1">
      <alignment horizontal="center" vertical="center" wrapText="1" shrinkToFit="1"/>
    </xf>
    <xf numFmtId="0" fontId="41" fillId="2" borderId="16" xfId="0" applyFont="1" applyFill="1" applyBorder="1" applyAlignment="1">
      <alignment horizontal="center" vertical="center" wrapText="1" shrinkToFit="1"/>
    </xf>
    <xf numFmtId="0" fontId="41" fillId="2" borderId="15" xfId="0" applyFont="1" applyFill="1" applyBorder="1" applyAlignment="1">
      <alignment horizontal="center" vertical="center" wrapText="1" shrinkToFit="1"/>
    </xf>
    <xf numFmtId="49" fontId="52" fillId="3" borderId="14" xfId="0" applyNumberFormat="1" applyFont="1" applyFill="1" applyBorder="1" applyAlignment="1">
      <alignment horizontal="center" vertical="center" wrapText="1" shrinkToFit="1"/>
    </xf>
    <xf numFmtId="49" fontId="52" fillId="3" borderId="16" xfId="0" applyNumberFormat="1" applyFont="1" applyFill="1" applyBorder="1" applyAlignment="1">
      <alignment horizontal="center" vertical="center" wrapText="1" shrinkToFit="1"/>
    </xf>
    <xf numFmtId="49" fontId="52" fillId="3" borderId="15" xfId="0" applyNumberFormat="1" applyFont="1" applyFill="1" applyBorder="1" applyAlignment="1">
      <alignment horizontal="center" vertical="center" wrapText="1" shrinkToFit="1"/>
    </xf>
    <xf numFmtId="49" fontId="49" fillId="5" borderId="14" xfId="0" applyNumberFormat="1" applyFont="1" applyFill="1" applyBorder="1" applyAlignment="1">
      <alignment horizontal="center" vertical="center" wrapText="1" shrinkToFit="1"/>
    </xf>
    <xf numFmtId="49" fontId="49" fillId="5" borderId="15" xfId="0" applyNumberFormat="1" applyFont="1" applyFill="1" applyBorder="1" applyAlignment="1">
      <alignment horizontal="center" vertical="center" wrapText="1" shrinkToFit="1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39" fillId="0" borderId="8" xfId="0" applyFont="1" applyBorder="1" applyAlignment="1">
      <alignment horizontal="center"/>
    </xf>
    <xf numFmtId="0" fontId="41" fillId="6" borderId="1" xfId="0" applyFont="1" applyFill="1" applyBorder="1" applyAlignment="1">
      <alignment horizontal="center" vertical="center" wrapText="1" shrinkToFit="1"/>
    </xf>
    <xf numFmtId="0" fontId="39" fillId="6" borderId="1" xfId="0" applyFont="1" applyFill="1" applyBorder="1" applyAlignment="1">
      <alignment horizontal="center" vertical="center" wrapText="1" shrinkToFit="1"/>
    </xf>
    <xf numFmtId="0" fontId="41" fillId="2" borderId="13" xfId="0" applyFont="1" applyFill="1" applyBorder="1" applyAlignment="1">
      <alignment horizontal="center" vertical="center" wrapText="1" shrinkToFit="1"/>
    </xf>
    <xf numFmtId="0" fontId="41" fillId="2" borderId="11" xfId="0" applyFont="1" applyFill="1" applyBorder="1" applyAlignment="1">
      <alignment horizontal="center" vertical="center" wrapText="1" shrinkToFit="1"/>
    </xf>
    <xf numFmtId="0" fontId="41" fillId="2" borderId="12" xfId="0" applyFont="1" applyFill="1" applyBorder="1" applyAlignment="1">
      <alignment horizontal="center" vertical="center" wrapText="1" shrinkToFit="1"/>
    </xf>
    <xf numFmtId="0" fontId="41" fillId="2" borderId="9" xfId="0" applyFont="1" applyFill="1" applyBorder="1" applyAlignment="1">
      <alignment horizontal="center" vertical="center" wrapText="1" shrinkToFit="1"/>
    </xf>
    <xf numFmtId="0" fontId="41" fillId="2" borderId="8" xfId="0" applyFont="1" applyFill="1" applyBorder="1" applyAlignment="1">
      <alignment horizontal="center" vertical="center" wrapText="1" shrinkToFit="1"/>
    </xf>
    <xf numFmtId="0" fontId="41" fillId="2" borderId="10" xfId="0" applyFont="1" applyFill="1" applyBorder="1" applyAlignment="1">
      <alignment horizontal="center" vertical="center" wrapText="1" shrinkToFit="1"/>
    </xf>
    <xf numFmtId="0" fontId="18" fillId="2" borderId="0" xfId="0" applyFont="1" applyFill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31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7" xfId="0" applyNumberFormat="1" applyFont="1" applyFill="1" applyBorder="1" applyAlignment="1">
      <alignment horizontal="left" vertical="center" wrapText="1"/>
    </xf>
    <xf numFmtId="49" fontId="23" fillId="2" borderId="18" xfId="0" applyNumberFormat="1" applyFont="1" applyFill="1" applyBorder="1" applyAlignment="1">
      <alignment horizontal="left" vertical="center" wrapText="1"/>
    </xf>
    <xf numFmtId="49" fontId="23" fillId="2" borderId="19" xfId="0" applyNumberFormat="1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 applyProtection="1">
      <alignment horizontal="center" wrapText="1"/>
      <protection locked="0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Pamatformas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1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4" Type="http://schemas.openxmlformats.org/officeDocument/2006/relationships/sharedStrings" Target="sharedStrings.xml" /><Relationship Id="rId11" Type="http://schemas.openxmlformats.org/officeDocument/2006/relationships/worksheet" Target="worksheets/sheet9.xml" /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13" Type="http://schemas.openxmlformats.org/officeDocument/2006/relationships/worksheet" Target="worksheets/sheet11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10" Type="http://schemas.openxmlformats.org/officeDocument/2006/relationships/worksheet" Target="worksheets/sheet8.xml" /><Relationship Id="rId12" Type="http://schemas.openxmlformats.org/officeDocument/2006/relationships/worksheet" Target="worksheets/sheet10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DA41C1-169E-4C7C-A4AB-42A3A231596E}">
  <dimension ref="A1:C50"/>
  <sheetViews>
    <sheetView workbookViewId="0" topLeftCell="A1">
      <selection pane="topLeft" activeCell="G14" sqref="G14"/>
    </sheetView>
  </sheetViews>
  <sheetFormatPr defaultColWidth="9.14428571428571" defaultRowHeight="15.75"/>
  <cols>
    <col min="1" max="1" width="60.5714285714286" style="1" customWidth="1"/>
    <col min="2" max="2" width="11.4285714285714" style="1" bestFit="1" customWidth="1"/>
    <col min="3" max="3" width="14.2857142857143" style="1" customWidth="1"/>
    <col min="4" max="16384" width="9.14285714285714" style="1"/>
  </cols>
  <sheetData>
    <row r="1" spans="3:3" ht="15.75">
      <c r="C1" s="17" t="s">
        <v>62</v>
      </c>
    </row>
    <row r="2" spans="1:3" ht="20.25" customHeight="1">
      <c r="A2" s="173" t="s">
        <v>63</v>
      </c>
      <c r="B2" s="173"/>
      <c r="C2" s="173"/>
    </row>
    <row r="4" spans="1:3" ht="31.5">
      <c r="A4" s="174" t="s">
        <v>0</v>
      </c>
      <c r="B4" s="174" t="s">
        <v>1</v>
      </c>
      <c r="C4" s="2" t="s">
        <v>980</v>
      </c>
    </row>
    <row r="5" spans="1:3" ht="15.75">
      <c r="A5" s="175"/>
      <c r="B5" s="175"/>
      <c r="C5" s="4" t="s">
        <v>2</v>
      </c>
    </row>
    <row r="6" spans="1:3" ht="15.75">
      <c r="A6" s="7" t="s">
        <v>3</v>
      </c>
      <c r="B6" s="5" t="s">
        <v>4</v>
      </c>
      <c r="C6" s="11">
        <v>33359422</v>
      </c>
    </row>
    <row r="7" spans="1:3" ht="15.75">
      <c r="A7" s="12" t="s">
        <v>5</v>
      </c>
      <c r="B7" s="9" t="s">
        <v>6</v>
      </c>
      <c r="C7" s="11">
        <v>10461553</v>
      </c>
    </row>
    <row r="8" spans="1:3" ht="15.75">
      <c r="A8" s="5" t="s">
        <v>7</v>
      </c>
      <c r="B8" s="5" t="s">
        <v>8</v>
      </c>
      <c r="C8" s="6">
        <v>10461553</v>
      </c>
    </row>
    <row r="9" spans="1:3" ht="15.75">
      <c r="A9" s="5"/>
      <c r="B9" s="5"/>
      <c r="C9" s="6"/>
    </row>
    <row r="10" spans="1:3" ht="15.75">
      <c r="A10" s="12" t="s">
        <v>9</v>
      </c>
      <c r="B10" s="8" t="s">
        <v>10</v>
      </c>
      <c r="C10" s="10">
        <v>974000</v>
      </c>
    </row>
    <row r="11" spans="1:3" ht="15.75">
      <c r="A11" s="5" t="s">
        <v>11</v>
      </c>
      <c r="B11" s="5" t="s">
        <v>12</v>
      </c>
      <c r="C11" s="6">
        <v>974000</v>
      </c>
    </row>
    <row r="12" spans="1:3" ht="15.75">
      <c r="A12" s="5"/>
      <c r="B12" s="5"/>
      <c r="C12" s="6"/>
    </row>
    <row r="13" spans="1:3" ht="15.75">
      <c r="A13" s="12" t="s">
        <v>13</v>
      </c>
      <c r="B13" s="8" t="s">
        <v>14</v>
      </c>
      <c r="C13" s="10">
        <v>58520</v>
      </c>
    </row>
    <row r="14" spans="1:3" ht="15.75">
      <c r="A14" s="5" t="s">
        <v>15</v>
      </c>
      <c r="B14" s="5" t="s">
        <v>16</v>
      </c>
      <c r="C14" s="6">
        <v>13400</v>
      </c>
    </row>
    <row r="15" spans="1:3" ht="15.75">
      <c r="A15" s="5" t="s">
        <v>17</v>
      </c>
      <c r="B15" s="5" t="s">
        <v>18</v>
      </c>
      <c r="C15" s="6">
        <v>45120</v>
      </c>
    </row>
    <row r="16" spans="1:3" ht="15.75">
      <c r="A16" s="5"/>
      <c r="B16" s="5"/>
      <c r="C16" s="6"/>
    </row>
    <row r="17" spans="1:3" ht="15.75">
      <c r="A17" s="12" t="s">
        <v>19</v>
      </c>
      <c r="B17" s="9" t="s">
        <v>20</v>
      </c>
      <c r="C17" s="11">
        <v>7272</v>
      </c>
    </row>
    <row r="18" spans="1:3" ht="31.5">
      <c r="A18" s="5" t="s">
        <v>21</v>
      </c>
      <c r="B18" s="5" t="s">
        <v>22</v>
      </c>
      <c r="C18" s="6">
        <v>5272</v>
      </c>
    </row>
    <row r="19" spans="1:3" ht="31.5">
      <c r="A19" s="5" t="s">
        <v>23</v>
      </c>
      <c r="B19" s="5" t="s">
        <v>24</v>
      </c>
      <c r="C19" s="6">
        <v>2000</v>
      </c>
    </row>
    <row r="20" spans="1:3" ht="15.75">
      <c r="A20" s="5"/>
      <c r="B20" s="5"/>
      <c r="C20" s="6"/>
    </row>
    <row r="21" spans="1:3" ht="15.75">
      <c r="A21" s="12" t="s">
        <v>25</v>
      </c>
      <c r="B21" s="9" t="s">
        <v>26</v>
      </c>
      <c r="C21" s="11">
        <v>26807</v>
      </c>
    </row>
    <row r="22" spans="1:3" ht="31.5">
      <c r="A22" s="5" t="s">
        <v>27</v>
      </c>
      <c r="B22" s="5" t="s">
        <v>28</v>
      </c>
      <c r="C22" s="6">
        <v>200</v>
      </c>
    </row>
    <row r="23" spans="1:3" ht="15.75">
      <c r="A23" s="5" t="s">
        <v>29</v>
      </c>
      <c r="B23" s="5" t="s">
        <v>30</v>
      </c>
      <c r="C23" s="6">
        <v>6100</v>
      </c>
    </row>
    <row r="24" spans="1:3" ht="15.75">
      <c r="A24" s="5" t="s">
        <v>31</v>
      </c>
      <c r="B24" s="5" t="s">
        <v>32</v>
      </c>
      <c r="C24" s="6">
        <v>20507</v>
      </c>
    </row>
    <row r="25" spans="1:3" ht="15.75">
      <c r="A25" s="5"/>
      <c r="B25" s="5"/>
      <c r="C25" s="6"/>
    </row>
    <row r="26" spans="1:3" ht="15.75">
      <c r="A26" s="12" t="s">
        <v>33</v>
      </c>
      <c r="B26" s="9" t="s">
        <v>34</v>
      </c>
      <c r="C26" s="11">
        <v>9945</v>
      </c>
    </row>
    <row r="27" spans="1:3" ht="15.75">
      <c r="A27" s="5" t="s">
        <v>35</v>
      </c>
      <c r="B27" s="5" t="s">
        <v>36</v>
      </c>
      <c r="C27" s="6">
        <v>9945</v>
      </c>
    </row>
    <row r="28" spans="1:3" ht="15.75">
      <c r="A28" s="5"/>
      <c r="B28" s="5"/>
      <c r="C28" s="6"/>
    </row>
    <row r="29" spans="1:3" ht="15.75">
      <c r="A29" s="12" t="s">
        <v>37</v>
      </c>
      <c r="B29" s="9" t="s">
        <v>38</v>
      </c>
      <c r="C29" s="11">
        <v>83248</v>
      </c>
    </row>
    <row r="30" spans="1:3" ht="31.5">
      <c r="A30" s="5" t="s">
        <v>39</v>
      </c>
      <c r="B30" s="5" t="s">
        <v>40</v>
      </c>
      <c r="C30" s="6">
        <v>27820</v>
      </c>
    </row>
    <row r="31" spans="1:3" ht="15.75">
      <c r="A31" s="5" t="s">
        <v>41</v>
      </c>
      <c r="B31" s="5" t="s">
        <v>42</v>
      </c>
      <c r="C31" s="6">
        <v>55428</v>
      </c>
    </row>
    <row r="32" spans="1:3" ht="15.75">
      <c r="A32" s="5"/>
      <c r="B32" s="5"/>
      <c r="C32" s="6"/>
    </row>
    <row r="33" spans="1:3" ht="27">
      <c r="A33" s="13" t="s">
        <v>64</v>
      </c>
      <c r="B33" s="9" t="s">
        <v>43</v>
      </c>
      <c r="C33" s="11">
        <v>380000</v>
      </c>
    </row>
    <row r="34" spans="1:3" ht="15.75">
      <c r="A34" s="5" t="s">
        <v>44</v>
      </c>
      <c r="B34" s="5" t="s">
        <v>45</v>
      </c>
      <c r="C34" s="6">
        <v>90000</v>
      </c>
    </row>
    <row r="35" spans="1:3" ht="15.75">
      <c r="A35" s="5" t="s">
        <v>46</v>
      </c>
      <c r="B35" s="5" t="s">
        <v>47</v>
      </c>
      <c r="C35" s="6">
        <v>140000</v>
      </c>
    </row>
    <row r="36" spans="1:3" ht="15.75" customHeight="1">
      <c r="A36" s="5" t="s">
        <v>48</v>
      </c>
      <c r="B36" s="5" t="s">
        <v>49</v>
      </c>
      <c r="C36" s="6">
        <v>150000</v>
      </c>
    </row>
    <row r="37" spans="1:3" ht="15.75" customHeight="1">
      <c r="A37" s="5"/>
      <c r="B37" s="5"/>
      <c r="C37" s="6"/>
    </row>
    <row r="38" spans="1:3" ht="15.75">
      <c r="A38" s="12" t="s">
        <v>65</v>
      </c>
      <c r="B38" s="5" t="s">
        <v>50</v>
      </c>
      <c r="C38" s="6">
        <v>19277455</v>
      </c>
    </row>
    <row r="39" spans="1:3" ht="15.75">
      <c r="A39" s="5" t="s">
        <v>51</v>
      </c>
      <c r="B39" s="5" t="s">
        <v>52</v>
      </c>
      <c r="C39" s="6">
        <v>19277455</v>
      </c>
    </row>
    <row r="40" spans="1:3" ht="15.75">
      <c r="A40" s="14" t="s">
        <v>66</v>
      </c>
      <c r="B40" s="14" t="s">
        <v>67</v>
      </c>
      <c r="C40" s="6">
        <v>6294580</v>
      </c>
    </row>
    <row r="41" spans="1:3" ht="47.25">
      <c r="A41" s="14" t="s">
        <v>68</v>
      </c>
      <c r="B41" s="14" t="s">
        <v>69</v>
      </c>
      <c r="C41" s="6">
        <v>7247758</v>
      </c>
    </row>
    <row r="42" spans="1:3" ht="31.5">
      <c r="A42" s="14" t="s">
        <v>70</v>
      </c>
      <c r="B42" s="14" t="s">
        <v>71</v>
      </c>
      <c r="C42" s="6">
        <v>5735117</v>
      </c>
    </row>
    <row r="43" spans="1:3" ht="31.5">
      <c r="A43" s="14" t="s">
        <v>321</v>
      </c>
      <c r="B43" s="14"/>
      <c r="C43" s="71">
        <v>5476270</v>
      </c>
    </row>
    <row r="44" spans="1:3" ht="15.75">
      <c r="A44" s="14" t="s">
        <v>322</v>
      </c>
      <c r="B44" s="14"/>
      <c r="C44" s="71">
        <v>258847</v>
      </c>
    </row>
    <row r="45" spans="1:3" ht="20.25" customHeight="1">
      <c r="A45" s="9" t="s">
        <v>53</v>
      </c>
      <c r="B45" s="9" t="s">
        <v>54</v>
      </c>
      <c r="C45" s="11">
        <v>280000</v>
      </c>
    </row>
    <row r="46" spans="1:3" ht="15.75">
      <c r="A46" s="5" t="s">
        <v>55</v>
      </c>
      <c r="B46" s="5" t="s">
        <v>56</v>
      </c>
      <c r="C46" s="6">
        <v>280000</v>
      </c>
    </row>
    <row r="47" spans="1:3" ht="15.75">
      <c r="A47" s="5"/>
      <c r="B47" s="5"/>
      <c r="C47" s="6"/>
    </row>
    <row r="48" spans="1:3" ht="15.75">
      <c r="A48" s="9" t="s">
        <v>72</v>
      </c>
      <c r="B48" s="5" t="s">
        <v>57</v>
      </c>
      <c r="C48" s="6">
        <v>1800622</v>
      </c>
    </row>
    <row r="49" spans="1:3" ht="15.75">
      <c r="A49" s="5" t="s">
        <v>58</v>
      </c>
      <c r="B49" s="5" t="s">
        <v>59</v>
      </c>
      <c r="C49" s="6">
        <v>1500</v>
      </c>
    </row>
    <row r="50" spans="1:3" ht="31.5">
      <c r="A50" s="5" t="s">
        <v>60</v>
      </c>
      <c r="B50" s="5" t="s">
        <v>61</v>
      </c>
      <c r="C50" s="6">
        <v>1799122</v>
      </c>
    </row>
  </sheetData>
  <mergeCells count="3">
    <mergeCell ref="A2:C2"/>
    <mergeCell ref="A4:A5"/>
    <mergeCell ref="B4:B5"/>
  </mergeCells>
  <pageMargins left="0.7" right="0.7" top="0.75" bottom="0.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B7389E-6927-4393-966A-F47801D17258}">
  <dimension ref="A1:J28"/>
  <sheetViews>
    <sheetView workbookViewId="0" topLeftCell="A1">
      <selection pane="topLeft" activeCell="A22" sqref="A22"/>
    </sheetView>
  </sheetViews>
  <sheetFormatPr defaultColWidth="8.85428571428571" defaultRowHeight="15.75"/>
  <cols>
    <col min="1" max="1" width="52.2857142857143" style="1" customWidth="1"/>
    <col min="2" max="2" width="14.7142857142857" style="1" customWidth="1"/>
    <col min="3" max="3" width="13.2857142857143" style="1" customWidth="1"/>
    <col min="4" max="16384" width="8.85714285714286" style="1"/>
  </cols>
  <sheetData>
    <row r="1" spans="1:3" ht="15.75">
      <c r="A1" s="237" t="s">
        <v>287</v>
      </c>
      <c r="B1" s="237"/>
      <c r="C1" s="237"/>
    </row>
    <row r="2" spans="1:3" ht="15.75">
      <c r="A2" s="238" t="s">
        <v>288</v>
      </c>
      <c r="B2" s="238"/>
      <c r="C2" s="238"/>
    </row>
    <row r="3" spans="1:3" ht="15.75">
      <c r="A3" s="238"/>
      <c r="B3" s="238"/>
      <c r="C3" s="238"/>
    </row>
    <row r="4" spans="1:3" ht="15.75">
      <c r="A4" s="239"/>
      <c r="B4" s="239"/>
      <c r="C4" s="239"/>
    </row>
    <row r="5" spans="1:3" ht="28.5" customHeight="1">
      <c r="A5" s="63"/>
      <c r="B5" s="240" t="s">
        <v>302</v>
      </c>
      <c r="C5" s="241"/>
    </row>
    <row r="6" spans="1:4" ht="31.5">
      <c r="A6" s="242" t="s">
        <v>0</v>
      </c>
      <c r="B6" s="64" t="s">
        <v>289</v>
      </c>
      <c r="C6" s="65" t="s">
        <v>290</v>
      </c>
      <c r="D6" s="66"/>
    </row>
    <row r="7" spans="1:3" ht="22.5" customHeight="1">
      <c r="A7" s="242"/>
      <c r="B7" s="23" t="s">
        <v>2</v>
      </c>
      <c r="C7" s="139" t="s">
        <v>2</v>
      </c>
    </row>
    <row r="8" spans="1:3" ht="15.75">
      <c r="A8" s="230"/>
      <c r="B8" s="231"/>
      <c r="C8" s="232"/>
    </row>
    <row r="9" spans="1:3" ht="19.5" customHeight="1">
      <c r="A9" s="143" t="s">
        <v>293</v>
      </c>
      <c r="B9" s="121">
        <v>200000</v>
      </c>
      <c r="C9" s="140"/>
    </row>
    <row r="10" spans="1:3" ht="17.45" customHeight="1">
      <c r="A10" s="143" t="s">
        <v>294</v>
      </c>
      <c r="B10" s="121">
        <v>180000</v>
      </c>
      <c r="C10" s="140"/>
    </row>
    <row r="11" spans="1:10" ht="33" customHeight="1">
      <c r="A11" s="144" t="s">
        <v>295</v>
      </c>
      <c r="B11" s="121">
        <v>261308</v>
      </c>
      <c r="C11" s="121">
        <v>204137</v>
      </c>
      <c r="J11" s="1" t="s">
        <v>292</v>
      </c>
    </row>
    <row r="12" spans="1:3" ht="34.5" customHeight="1">
      <c r="A12" s="145" t="s">
        <v>96</v>
      </c>
      <c r="B12" s="132">
        <v>303171</v>
      </c>
      <c r="C12" s="140">
        <v>235208</v>
      </c>
    </row>
    <row r="13" spans="1:3" ht="33.75" customHeight="1">
      <c r="A13" s="144" t="s">
        <v>97</v>
      </c>
      <c r="B13" s="132">
        <v>845578</v>
      </c>
      <c r="C13" s="140"/>
    </row>
    <row r="14" spans="1:3" ht="35.25" customHeight="1">
      <c r="A14" s="144" t="s">
        <v>296</v>
      </c>
      <c r="B14" s="132">
        <v>80000</v>
      </c>
      <c r="C14" s="141"/>
    </row>
    <row r="15" spans="1:3" ht="31.5" customHeight="1">
      <c r="A15" s="144" t="s">
        <v>297</v>
      </c>
      <c r="B15" s="142">
        <v>520000</v>
      </c>
      <c r="C15" s="140"/>
    </row>
    <row r="16" spans="1:3" ht="33.6" customHeight="1">
      <c r="A16" s="144" t="s">
        <v>298</v>
      </c>
      <c r="B16" s="121">
        <v>300432</v>
      </c>
      <c r="C16" s="140"/>
    </row>
    <row r="17" spans="1:3" ht="19.5" customHeight="1">
      <c r="A17" s="144" t="s">
        <v>299</v>
      </c>
      <c r="B17" s="142">
        <v>706457</v>
      </c>
      <c r="C17" s="140"/>
    </row>
    <row r="18" spans="1:3" ht="15.95" customHeight="1">
      <c r="A18" s="144" t="s">
        <v>300</v>
      </c>
      <c r="B18" s="142">
        <v>107853</v>
      </c>
      <c r="C18" s="140"/>
    </row>
    <row r="19" spans="1:3" ht="33" customHeight="1">
      <c r="A19" s="144" t="s">
        <v>978</v>
      </c>
      <c r="B19" s="142">
        <v>180000</v>
      </c>
      <c r="C19" s="140"/>
    </row>
    <row r="20" spans="1:3" ht="32.45" customHeight="1">
      <c r="A20" s="144" t="s">
        <v>101</v>
      </c>
      <c r="B20" s="142">
        <v>124339</v>
      </c>
      <c r="C20" s="140">
        <v>105834</v>
      </c>
    </row>
    <row r="21" spans="1:3" ht="31.5" customHeight="1">
      <c r="A21" s="144" t="s">
        <v>301</v>
      </c>
      <c r="B21" s="121">
        <v>224352</v>
      </c>
      <c r="C21" s="121">
        <v>29796</v>
      </c>
    </row>
    <row r="22" spans="1:3" ht="48.95" customHeight="1">
      <c r="A22" s="144" t="s">
        <v>291</v>
      </c>
      <c r="B22" s="142">
        <v>522903</v>
      </c>
      <c r="C22" s="140">
        <v>378898</v>
      </c>
    </row>
    <row r="23" spans="1:3" ht="31.5" customHeight="1">
      <c r="A23" s="144" t="s">
        <v>102</v>
      </c>
      <c r="B23" s="121">
        <v>216126</v>
      </c>
      <c r="C23" s="140"/>
    </row>
    <row r="24" spans="1:3" ht="36" customHeight="1">
      <c r="A24" s="144" t="s">
        <v>103</v>
      </c>
      <c r="B24" s="121">
        <v>215838</v>
      </c>
      <c r="C24" s="140"/>
    </row>
    <row r="25" spans="1:3" ht="31.5">
      <c r="A25" s="143" t="s">
        <v>959</v>
      </c>
      <c r="B25" s="131"/>
      <c r="C25" s="140">
        <v>1490483</v>
      </c>
    </row>
    <row r="26" spans="1:3" ht="15.75">
      <c r="A26" s="70"/>
      <c r="B26" s="71"/>
      <c r="C26" s="68"/>
    </row>
    <row r="27" spans="1:3" ht="15.75">
      <c r="A27" s="14"/>
      <c r="B27" s="69">
        <f>SUM(B9:B26)</f>
        <v>4988357</v>
      </c>
      <c r="C27" s="119">
        <f>SUM(C9:C26)</f>
        <v>2444356</v>
      </c>
    </row>
    <row r="28" spans="2:2" ht="15.75">
      <c r="B28" s="72"/>
    </row>
  </sheetData>
  <mergeCells count="6">
    <mergeCell ref="A8:C8"/>
    <mergeCell ref="A1:C1"/>
    <mergeCell ref="A2:C3"/>
    <mergeCell ref="A4:C4"/>
    <mergeCell ref="B5:C5"/>
    <mergeCell ref="A6:A7"/>
  </mergeCells>
  <pageMargins left="0.7" right="0.7" top="0.75" bottom="0.75" header="0.3" footer="0.3"/>
  <pageSetup orientation="portrait" paperSize="9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78E48D-2A14-4BA9-9631-51CC0E78DE75}">
  <sheetPr>
    <pageSetUpPr fitToPage="1"/>
  </sheetPr>
  <dimension ref="A2:L97"/>
  <sheetViews>
    <sheetView tabSelected="1" workbookViewId="0" topLeftCell="A1">
      <selection pane="topLeft" activeCell="H108" sqref="H108"/>
    </sheetView>
  </sheetViews>
  <sheetFormatPr defaultColWidth="9.14428571428571" defaultRowHeight="15"/>
  <cols>
    <col min="1" max="1" width="15.8571428571429" style="32" customWidth="1"/>
    <col min="2" max="2" width="49" style="32" customWidth="1"/>
    <col min="3" max="3" width="13.4285714285714" style="32" customWidth="1"/>
    <col min="4" max="9" width="9.14285714285714" style="32"/>
    <col min="10" max="10" width="10" style="32" customWidth="1"/>
    <col min="11" max="11" width="10.4285714285714" style="32" customWidth="1"/>
    <col min="12" max="12" width="14.8571428571429" style="32" customWidth="1"/>
    <col min="13" max="16384" width="9.14285714285714" style="32"/>
  </cols>
  <sheetData>
    <row r="2" spans="12:12" ht="15">
      <c r="L2" s="58" t="s">
        <v>277</v>
      </c>
    </row>
    <row r="4" spans="1:11" ht="18.75">
      <c r="A4" s="247" t="s">
        <v>118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6" spans="1:12" ht="15">
      <c r="A6" s="249" t="s">
        <v>119</v>
      </c>
      <c r="B6" s="249" t="s">
        <v>120</v>
      </c>
      <c r="C6" s="249" t="s">
        <v>121</v>
      </c>
      <c r="D6" s="250" t="s">
        <v>122</v>
      </c>
      <c r="E6" s="250"/>
      <c r="F6" s="250"/>
      <c r="G6" s="250"/>
      <c r="H6" s="250"/>
      <c r="I6" s="250"/>
      <c r="J6" s="250"/>
      <c r="K6" s="250"/>
      <c r="L6" s="250"/>
    </row>
    <row r="7" spans="1:12" ht="36.75" customHeight="1">
      <c r="A7" s="249"/>
      <c r="B7" s="249"/>
      <c r="C7" s="249"/>
      <c r="D7" s="52" t="s">
        <v>123</v>
      </c>
      <c r="E7" s="52" t="s">
        <v>124</v>
      </c>
      <c r="F7" s="52" t="s">
        <v>125</v>
      </c>
      <c r="G7" s="52" t="s">
        <v>126</v>
      </c>
      <c r="H7" s="52" t="s">
        <v>127</v>
      </c>
      <c r="I7" s="52" t="s">
        <v>128</v>
      </c>
      <c r="J7" s="52" t="s">
        <v>263</v>
      </c>
      <c r="K7" s="52" t="s">
        <v>129</v>
      </c>
      <c r="L7" s="52" t="s">
        <v>130</v>
      </c>
    </row>
    <row r="8" spans="1:12" ht="15">
      <c r="A8" s="33" t="s">
        <v>131</v>
      </c>
      <c r="B8" s="33" t="s">
        <v>132</v>
      </c>
      <c r="C8" s="33" t="s">
        <v>133</v>
      </c>
      <c r="D8" s="34">
        <v>1</v>
      </c>
      <c r="E8" s="34">
        <v>2</v>
      </c>
      <c r="F8" s="34">
        <v>3</v>
      </c>
      <c r="G8" s="34">
        <v>4</v>
      </c>
      <c r="H8" s="34">
        <v>5</v>
      </c>
      <c r="I8" s="34">
        <v>6</v>
      </c>
      <c r="J8" s="34">
        <v>7</v>
      </c>
      <c r="K8" s="34">
        <v>8</v>
      </c>
      <c r="L8" s="34">
        <v>9</v>
      </c>
    </row>
    <row r="9" spans="1:12" ht="15">
      <c r="A9" s="35"/>
      <c r="B9" s="35"/>
      <c r="C9" s="35"/>
      <c r="D9" s="36"/>
      <c r="E9" s="36"/>
      <c r="F9" s="36"/>
      <c r="G9" s="36"/>
      <c r="H9" s="36"/>
      <c r="I9" s="36"/>
      <c r="J9" s="36"/>
      <c r="K9" s="36"/>
      <c r="L9" s="36"/>
    </row>
    <row r="10" spans="1:12" ht="15">
      <c r="A10" s="37" t="s">
        <v>111</v>
      </c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42" customHeight="1">
      <c r="A11" s="28" t="s">
        <v>264</v>
      </c>
      <c r="B11" s="28" t="s">
        <v>134</v>
      </c>
      <c r="C11" s="29" t="s">
        <v>135</v>
      </c>
      <c r="D11" s="30">
        <v>4750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f>SUM(D11:K11)</f>
        <v>4750</v>
      </c>
    </row>
    <row r="12" spans="1:12" ht="59.25" customHeight="1">
      <c r="A12" s="28" t="s">
        <v>264</v>
      </c>
      <c r="B12" s="28" t="s">
        <v>136</v>
      </c>
      <c r="C12" s="29" t="s">
        <v>135</v>
      </c>
      <c r="D12" s="30">
        <v>2500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1">
        <f>SUM(D12:K12)</f>
        <v>2500</v>
      </c>
    </row>
    <row r="13" spans="1:12" ht="43.5" customHeight="1">
      <c r="A13" s="28" t="s">
        <v>137</v>
      </c>
      <c r="B13" s="28" t="s">
        <v>138</v>
      </c>
      <c r="C13" s="29" t="s">
        <v>139</v>
      </c>
      <c r="D13" s="30">
        <v>36308</v>
      </c>
      <c r="E13" s="30">
        <v>30359</v>
      </c>
      <c r="F13" s="30">
        <v>29725</v>
      </c>
      <c r="G13" s="30">
        <v>29118</v>
      </c>
      <c r="H13" s="30">
        <v>28469</v>
      </c>
      <c r="I13" s="30">
        <v>27841</v>
      </c>
      <c r="J13" s="30">
        <v>27215</v>
      </c>
      <c r="K13" s="30">
        <v>222042</v>
      </c>
      <c r="L13" s="31">
        <v>431077</v>
      </c>
    </row>
    <row r="14" spans="1:12" ht="48" customHeight="1">
      <c r="A14" s="28" t="s">
        <v>137</v>
      </c>
      <c r="B14" s="28" t="s">
        <v>140</v>
      </c>
      <c r="C14" s="29" t="s">
        <v>141</v>
      </c>
      <c r="D14" s="30">
        <v>6531</v>
      </c>
      <c r="E14" s="30">
        <v>4739</v>
      </c>
      <c r="F14" s="30"/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1">
        <f>SUM(D14:K14)</f>
        <v>11270</v>
      </c>
    </row>
    <row r="15" spans="1:12" ht="38.25" customHeight="1">
      <c r="A15" s="28" t="s">
        <v>137</v>
      </c>
      <c r="B15" s="28" t="s">
        <v>142</v>
      </c>
      <c r="C15" s="29" t="s">
        <v>143</v>
      </c>
      <c r="D15" s="30">
        <v>16145</v>
      </c>
      <c r="E15" s="30">
        <v>14645</v>
      </c>
      <c r="F15" s="30">
        <v>14377</v>
      </c>
      <c r="G15" s="30">
        <v>14122</v>
      </c>
      <c r="H15" s="30">
        <v>13840</v>
      </c>
      <c r="I15" s="30">
        <v>13572</v>
      </c>
      <c r="J15" s="30">
        <v>13304</v>
      </c>
      <c r="K15" s="30">
        <v>171978</v>
      </c>
      <c r="L15" s="31">
        <v>271983</v>
      </c>
    </row>
    <row r="16" spans="1:12" ht="30" customHeight="1">
      <c r="A16" s="28" t="s">
        <v>137</v>
      </c>
      <c r="B16" s="28" t="s">
        <v>144</v>
      </c>
      <c r="C16" s="29" t="s">
        <v>145</v>
      </c>
      <c r="D16" s="30">
        <v>14755</v>
      </c>
      <c r="E16" s="30">
        <v>13864</v>
      </c>
      <c r="F16" s="30">
        <v>13517</v>
      </c>
      <c r="G16" s="30">
        <v>13173</v>
      </c>
      <c r="H16" s="30">
        <v>12821</v>
      </c>
      <c r="I16" s="30">
        <v>12473</v>
      </c>
      <c r="J16" s="30">
        <v>12126</v>
      </c>
      <c r="K16" s="30">
        <v>8872</v>
      </c>
      <c r="L16" s="31">
        <f t="shared" si="0" ref="L16:L32">SUM(D16:K16)</f>
        <v>101601</v>
      </c>
    </row>
    <row r="17" spans="1:12" ht="65.25" customHeight="1">
      <c r="A17" s="28" t="s">
        <v>137</v>
      </c>
      <c r="B17" s="28" t="s">
        <v>146</v>
      </c>
      <c r="C17" s="29" t="s">
        <v>147</v>
      </c>
      <c r="D17" s="30">
        <v>15917</v>
      </c>
      <c r="E17" s="30">
        <v>15122</v>
      </c>
      <c r="F17" s="30">
        <v>14823</v>
      </c>
      <c r="G17" s="30">
        <v>14563</v>
      </c>
      <c r="H17" s="30">
        <v>14275</v>
      </c>
      <c r="I17" s="30">
        <v>14000</v>
      </c>
      <c r="J17" s="30">
        <v>13727</v>
      </c>
      <c r="K17" s="30">
        <v>182441</v>
      </c>
      <c r="L17" s="31">
        <f t="shared" si="0"/>
        <v>284868</v>
      </c>
    </row>
    <row r="18" spans="1:12" ht="42" customHeight="1">
      <c r="A18" s="28" t="s">
        <v>137</v>
      </c>
      <c r="B18" s="28" t="s">
        <v>148</v>
      </c>
      <c r="C18" s="29" t="s">
        <v>149</v>
      </c>
      <c r="D18" s="30">
        <v>3849</v>
      </c>
      <c r="E18" s="30">
        <v>3638</v>
      </c>
      <c r="F18" s="30">
        <v>3548</v>
      </c>
      <c r="G18" s="30">
        <v>3460</v>
      </c>
      <c r="H18" s="30">
        <v>3369</v>
      </c>
      <c r="I18" s="30">
        <v>3279</v>
      </c>
      <c r="J18" s="30">
        <v>3189</v>
      </c>
      <c r="K18" s="30">
        <v>4317</v>
      </c>
      <c r="L18" s="31">
        <f t="shared" si="0"/>
        <v>28649</v>
      </c>
    </row>
    <row r="19" spans="1:12" ht="84.75" customHeight="1">
      <c r="A19" s="28" t="s">
        <v>137</v>
      </c>
      <c r="B19" s="28" t="s">
        <v>150</v>
      </c>
      <c r="C19" s="29" t="s">
        <v>149</v>
      </c>
      <c r="D19" s="30">
        <v>20873</v>
      </c>
      <c r="E19" s="30">
        <v>19238</v>
      </c>
      <c r="F19" s="30">
        <v>18890</v>
      </c>
      <c r="G19" s="30">
        <v>18561</v>
      </c>
      <c r="H19" s="30">
        <v>18194</v>
      </c>
      <c r="I19" s="30">
        <v>17847</v>
      </c>
      <c r="J19" s="30">
        <v>17500</v>
      </c>
      <c r="K19" s="30">
        <v>235763</v>
      </c>
      <c r="L19" s="31">
        <f t="shared" si="0"/>
        <v>366866</v>
      </c>
    </row>
    <row r="20" spans="1:12" ht="55.5" customHeight="1">
      <c r="A20" s="28" t="s">
        <v>137</v>
      </c>
      <c r="B20" s="28" t="s">
        <v>151</v>
      </c>
      <c r="C20" s="29" t="s">
        <v>152</v>
      </c>
      <c r="D20" s="30">
        <v>48210</v>
      </c>
      <c r="E20" s="30">
        <v>44131</v>
      </c>
      <c r="F20" s="30">
        <v>43335</v>
      </c>
      <c r="G20" s="30">
        <v>42580</v>
      </c>
      <c r="H20" s="30">
        <v>41739</v>
      </c>
      <c r="I20" s="30">
        <v>40942</v>
      </c>
      <c r="J20" s="30">
        <v>40147</v>
      </c>
      <c r="K20" s="30">
        <v>540856</v>
      </c>
      <c r="L20" s="31">
        <f t="shared" si="0"/>
        <v>841940</v>
      </c>
    </row>
    <row r="21" spans="1:12" ht="63" customHeight="1">
      <c r="A21" s="28" t="s">
        <v>137</v>
      </c>
      <c r="B21" s="28" t="s">
        <v>153</v>
      </c>
      <c r="C21" s="29" t="s">
        <v>154</v>
      </c>
      <c r="D21" s="30">
        <v>18557</v>
      </c>
      <c r="E21" s="30">
        <v>16617</v>
      </c>
      <c r="F21" s="30">
        <v>16319</v>
      </c>
      <c r="G21" s="30">
        <v>16036</v>
      </c>
      <c r="H21" s="30">
        <v>15720</v>
      </c>
      <c r="I21" s="30">
        <v>15421</v>
      </c>
      <c r="J21" s="30">
        <v>15124</v>
      </c>
      <c r="K21" s="30">
        <v>206469</v>
      </c>
      <c r="L21" s="31">
        <f t="shared" si="0"/>
        <v>320263</v>
      </c>
    </row>
    <row r="22" spans="1:12" ht="52.5" customHeight="1">
      <c r="A22" s="28" t="s">
        <v>137</v>
      </c>
      <c r="B22" s="28" t="s">
        <v>155</v>
      </c>
      <c r="C22" s="29" t="s">
        <v>156</v>
      </c>
      <c r="D22" s="30">
        <v>18627</v>
      </c>
      <c r="E22" s="30">
        <v>16510</v>
      </c>
      <c r="F22" s="30">
        <v>16214</v>
      </c>
      <c r="G22" s="30">
        <v>15933</v>
      </c>
      <c r="H22" s="30">
        <v>15619</v>
      </c>
      <c r="I22" s="30">
        <v>15322</v>
      </c>
      <c r="J22" s="30">
        <v>15026</v>
      </c>
      <c r="K22" s="30">
        <v>205147</v>
      </c>
      <c r="L22" s="31">
        <f t="shared" si="0"/>
        <v>318398</v>
      </c>
    </row>
    <row r="23" spans="1:12" ht="54" customHeight="1">
      <c r="A23" s="28" t="s">
        <v>137</v>
      </c>
      <c r="B23" s="28" t="s">
        <v>157</v>
      </c>
      <c r="C23" s="29" t="s">
        <v>158</v>
      </c>
      <c r="D23" s="30">
        <v>6721</v>
      </c>
      <c r="E23" s="30">
        <v>6481</v>
      </c>
      <c r="F23" s="30">
        <v>6300</v>
      </c>
      <c r="G23" s="30">
        <v>4617</v>
      </c>
      <c r="H23" s="30"/>
      <c r="I23" s="30">
        <v>0</v>
      </c>
      <c r="J23" s="30">
        <v>0</v>
      </c>
      <c r="K23" s="30">
        <v>0</v>
      </c>
      <c r="L23" s="31">
        <f t="shared" si="0"/>
        <v>24119</v>
      </c>
    </row>
    <row r="24" spans="1:12" ht="48" customHeight="1">
      <c r="A24" s="28" t="s">
        <v>137</v>
      </c>
      <c r="B24" s="28" t="s">
        <v>159</v>
      </c>
      <c r="C24" s="29" t="s">
        <v>160</v>
      </c>
      <c r="D24" s="30">
        <v>31825</v>
      </c>
      <c r="E24" s="30">
        <v>29367</v>
      </c>
      <c r="F24" s="30">
        <v>28846</v>
      </c>
      <c r="G24" s="30">
        <v>28354</v>
      </c>
      <c r="H24" s="30">
        <v>27803</v>
      </c>
      <c r="I24" s="30">
        <v>27283</v>
      </c>
      <c r="J24" s="30">
        <v>26763</v>
      </c>
      <c r="K24" s="30">
        <v>379772</v>
      </c>
      <c r="L24" s="31">
        <f t="shared" si="0"/>
        <v>580013</v>
      </c>
    </row>
    <row r="25" spans="1:12" ht="54.75" customHeight="1">
      <c r="A25" s="28" t="s">
        <v>137</v>
      </c>
      <c r="B25" s="28" t="s">
        <v>161</v>
      </c>
      <c r="C25" s="29" t="s">
        <v>160</v>
      </c>
      <c r="D25" s="30">
        <v>11783</v>
      </c>
      <c r="E25" s="30">
        <v>10873</v>
      </c>
      <c r="F25" s="30">
        <v>10680</v>
      </c>
      <c r="G25" s="30">
        <v>10498</v>
      </c>
      <c r="H25" s="30">
        <v>10293</v>
      </c>
      <c r="I25" s="30">
        <v>10101</v>
      </c>
      <c r="J25" s="30">
        <v>9909</v>
      </c>
      <c r="K25" s="30">
        <v>140608</v>
      </c>
      <c r="L25" s="31">
        <f t="shared" si="0"/>
        <v>214745</v>
      </c>
    </row>
    <row r="26" spans="1:12" ht="31.5" customHeight="1">
      <c r="A26" s="28" t="s">
        <v>137</v>
      </c>
      <c r="B26" s="28" t="s">
        <v>162</v>
      </c>
      <c r="C26" s="29" t="s">
        <v>163</v>
      </c>
      <c r="D26" s="30">
        <v>449092</v>
      </c>
      <c r="E26" s="30">
        <v>414509</v>
      </c>
      <c r="F26" s="30">
        <v>403957</v>
      </c>
      <c r="G26" s="30">
        <v>314383</v>
      </c>
      <c r="H26" s="30">
        <v>200992</v>
      </c>
      <c r="I26" s="30">
        <v>141045</v>
      </c>
      <c r="J26" s="30">
        <v>128207</v>
      </c>
      <c r="K26" s="30">
        <v>969412</v>
      </c>
      <c r="L26" s="31">
        <f t="shared" si="0"/>
        <v>3021597</v>
      </c>
    </row>
    <row r="27" spans="1:12" ht="35.25" customHeight="1">
      <c r="A27" s="28" t="s">
        <v>137</v>
      </c>
      <c r="B27" s="28" t="s">
        <v>164</v>
      </c>
      <c r="C27" s="29" t="s">
        <v>165</v>
      </c>
      <c r="D27" s="30">
        <v>13922</v>
      </c>
      <c r="E27" s="30">
        <v>12371</v>
      </c>
      <c r="F27" s="30">
        <v>12152</v>
      </c>
      <c r="G27" s="30">
        <v>11946</v>
      </c>
      <c r="H27" s="30">
        <v>11715</v>
      </c>
      <c r="I27" s="30">
        <v>11496</v>
      </c>
      <c r="J27" s="30">
        <v>11278</v>
      </c>
      <c r="K27" s="30">
        <v>162058</v>
      </c>
      <c r="L27" s="31">
        <f t="shared" si="0"/>
        <v>246938</v>
      </c>
    </row>
    <row r="28" spans="1:12" ht="30" customHeight="1">
      <c r="A28" s="28" t="s">
        <v>137</v>
      </c>
      <c r="B28" s="28" t="s">
        <v>166</v>
      </c>
      <c r="C28" s="29" t="s">
        <v>165</v>
      </c>
      <c r="D28" s="30">
        <v>31919</v>
      </c>
      <c r="E28" s="30">
        <v>28361</v>
      </c>
      <c r="F28" s="30">
        <v>27860</v>
      </c>
      <c r="G28" s="30">
        <v>27388</v>
      </c>
      <c r="H28" s="30">
        <v>26857</v>
      </c>
      <c r="I28" s="30">
        <v>26357</v>
      </c>
      <c r="J28" s="30">
        <v>25857</v>
      </c>
      <c r="K28" s="30">
        <v>371538</v>
      </c>
      <c r="L28" s="31">
        <f t="shared" si="0"/>
        <v>566137</v>
      </c>
    </row>
    <row r="29" spans="1:12" ht="39.75" customHeight="1">
      <c r="A29" s="28" t="s">
        <v>137</v>
      </c>
      <c r="B29" s="28" t="s">
        <v>167</v>
      </c>
      <c r="C29" s="29" t="s">
        <v>168</v>
      </c>
      <c r="D29" s="30">
        <v>5549</v>
      </c>
      <c r="E29" s="30">
        <v>5037</v>
      </c>
      <c r="F29" s="30">
        <v>4948</v>
      </c>
      <c r="G29" s="30">
        <v>4865</v>
      </c>
      <c r="H29" s="30">
        <v>4771</v>
      </c>
      <c r="I29" s="30">
        <v>4683</v>
      </c>
      <c r="J29" s="30">
        <v>4594</v>
      </c>
      <c r="K29" s="30">
        <v>66831</v>
      </c>
      <c r="L29" s="31">
        <f t="shared" si="0"/>
        <v>101278</v>
      </c>
    </row>
    <row r="30" spans="1:12" ht="36" customHeight="1">
      <c r="A30" s="28" t="s">
        <v>137</v>
      </c>
      <c r="B30" s="28" t="s">
        <v>169</v>
      </c>
      <c r="C30" s="29" t="s">
        <v>168</v>
      </c>
      <c r="D30" s="30">
        <v>1513</v>
      </c>
      <c r="E30" s="30">
        <v>3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1">
        <f t="shared" si="0"/>
        <v>1516</v>
      </c>
    </row>
    <row r="31" spans="1:12" ht="45.75" customHeight="1">
      <c r="A31" s="28" t="s">
        <v>137</v>
      </c>
      <c r="B31" s="28" t="s">
        <v>170</v>
      </c>
      <c r="C31" s="29" t="s">
        <v>168</v>
      </c>
      <c r="D31" s="30">
        <v>12529</v>
      </c>
      <c r="E31" s="30">
        <v>11373</v>
      </c>
      <c r="F31" s="30">
        <v>11173</v>
      </c>
      <c r="G31" s="30">
        <v>10984</v>
      </c>
      <c r="H31" s="30">
        <v>10772</v>
      </c>
      <c r="I31" s="30">
        <v>10572</v>
      </c>
      <c r="J31" s="30">
        <v>10372</v>
      </c>
      <c r="K31" s="30">
        <v>150890</v>
      </c>
      <c r="L31" s="31">
        <f t="shared" si="0"/>
        <v>228665</v>
      </c>
    </row>
    <row r="32" spans="1:12" ht="37.5" customHeight="1">
      <c r="A32" s="28" t="s">
        <v>137</v>
      </c>
      <c r="B32" s="28" t="s">
        <v>171</v>
      </c>
      <c r="C32" s="29" t="s">
        <v>172</v>
      </c>
      <c r="D32" s="30">
        <v>35333</v>
      </c>
      <c r="E32" s="30">
        <v>32612</v>
      </c>
      <c r="F32" s="30">
        <v>31830</v>
      </c>
      <c r="G32" s="30">
        <v>31071</v>
      </c>
      <c r="H32" s="30">
        <v>30264</v>
      </c>
      <c r="I32" s="30">
        <v>29482</v>
      </c>
      <c r="J32" s="30">
        <v>28701</v>
      </c>
      <c r="K32" s="30">
        <v>205441</v>
      </c>
      <c r="L32" s="31">
        <f t="shared" si="0"/>
        <v>424734</v>
      </c>
    </row>
    <row r="33" spans="1:12" ht="46.5" customHeight="1">
      <c r="A33" s="28" t="s">
        <v>137</v>
      </c>
      <c r="B33" s="28" t="s">
        <v>173</v>
      </c>
      <c r="C33" s="29" t="s">
        <v>174</v>
      </c>
      <c r="D33" s="30">
        <v>110597</v>
      </c>
      <c r="E33" s="30">
        <v>105376</v>
      </c>
      <c r="F33" s="30">
        <v>103150</v>
      </c>
      <c r="G33" s="30">
        <v>101039</v>
      </c>
      <c r="H33" s="30">
        <v>98715</v>
      </c>
      <c r="I33" s="30">
        <v>96500</v>
      </c>
      <c r="J33" s="30">
        <v>94289</v>
      </c>
      <c r="K33" s="30">
        <v>1090719</v>
      </c>
      <c r="L33" s="31">
        <v>1800385</v>
      </c>
    </row>
    <row r="34" spans="1:12" ht="35.25" customHeight="1">
      <c r="A34" s="28" t="s">
        <v>137</v>
      </c>
      <c r="B34" s="28" t="s">
        <v>173</v>
      </c>
      <c r="C34" s="29" t="s">
        <v>174</v>
      </c>
      <c r="D34" s="30">
        <v>38392</v>
      </c>
      <c r="E34" s="30">
        <v>36531</v>
      </c>
      <c r="F34" s="30">
        <v>35876</v>
      </c>
      <c r="G34" s="30">
        <v>35261</v>
      </c>
      <c r="H34" s="30">
        <v>34573</v>
      </c>
      <c r="I34" s="30">
        <v>33922</v>
      </c>
      <c r="J34" s="30">
        <v>33273</v>
      </c>
      <c r="K34" s="30">
        <v>466183</v>
      </c>
      <c r="L34" s="31">
        <f t="shared" si="1" ref="L34:L40">SUM(D34:K34)</f>
        <v>714011</v>
      </c>
    </row>
    <row r="35" spans="1:12" ht="45" customHeight="1">
      <c r="A35" s="28" t="s">
        <v>137</v>
      </c>
      <c r="B35" s="28" t="s">
        <v>175</v>
      </c>
      <c r="C35" s="29" t="s">
        <v>176</v>
      </c>
      <c r="D35" s="30">
        <v>6991</v>
      </c>
      <c r="E35" s="30"/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1">
        <f t="shared" si="1"/>
        <v>6991</v>
      </c>
    </row>
    <row r="36" spans="1:12" ht="48" customHeight="1">
      <c r="A36" s="28" t="s">
        <v>137</v>
      </c>
      <c r="B36" s="28" t="s">
        <v>177</v>
      </c>
      <c r="C36" s="29" t="s">
        <v>178</v>
      </c>
      <c r="D36" s="30">
        <v>30974</v>
      </c>
      <c r="E36" s="30">
        <v>29426</v>
      </c>
      <c r="F36" s="30">
        <v>28659</v>
      </c>
      <c r="G36" s="30">
        <v>27897</v>
      </c>
      <c r="H36" s="30">
        <v>27124</v>
      </c>
      <c r="I36" s="30">
        <v>26358</v>
      </c>
      <c r="J36" s="30">
        <v>6497</v>
      </c>
      <c r="K36" s="30"/>
      <c r="L36" s="31">
        <f t="shared" si="1"/>
        <v>176935</v>
      </c>
    </row>
    <row r="37" spans="1:12" ht="48" customHeight="1">
      <c r="A37" s="28" t="s">
        <v>137</v>
      </c>
      <c r="B37" s="28" t="s">
        <v>179</v>
      </c>
      <c r="C37" s="29" t="s">
        <v>180</v>
      </c>
      <c r="D37" s="30">
        <v>14187</v>
      </c>
      <c r="E37" s="30">
        <v>13151</v>
      </c>
      <c r="F37" s="30">
        <v>12873</v>
      </c>
      <c r="G37" s="30">
        <v>12605</v>
      </c>
      <c r="H37" s="30">
        <v>12318</v>
      </c>
      <c r="I37" s="30">
        <v>12041</v>
      </c>
      <c r="J37" s="30">
        <v>11764</v>
      </c>
      <c r="K37" s="30">
        <v>95697</v>
      </c>
      <c r="L37" s="31">
        <f t="shared" si="1"/>
        <v>184636</v>
      </c>
    </row>
    <row r="38" spans="1:12" ht="42.75" customHeight="1">
      <c r="A38" s="28" t="s">
        <v>137</v>
      </c>
      <c r="B38" s="28" t="s">
        <v>181</v>
      </c>
      <c r="C38" s="29" t="s">
        <v>182</v>
      </c>
      <c r="D38" s="30">
        <v>16758</v>
      </c>
      <c r="E38" s="30">
        <v>15751</v>
      </c>
      <c r="F38" s="30">
        <v>15209</v>
      </c>
      <c r="G38" s="30">
        <v>14669</v>
      </c>
      <c r="H38" s="30">
        <v>7781</v>
      </c>
      <c r="I38" s="30"/>
      <c r="J38" s="30"/>
      <c r="K38" s="30"/>
      <c r="L38" s="31">
        <f t="shared" si="1"/>
        <v>70168</v>
      </c>
    </row>
    <row r="39" spans="1:12" ht="35.25" customHeight="1">
      <c r="A39" s="28" t="s">
        <v>137</v>
      </c>
      <c r="B39" s="28" t="s">
        <v>183</v>
      </c>
      <c r="C39" s="29" t="s">
        <v>182</v>
      </c>
      <c r="D39" s="30">
        <v>27354</v>
      </c>
      <c r="E39" s="30">
        <v>24793</v>
      </c>
      <c r="F39" s="30">
        <v>24271</v>
      </c>
      <c r="G39" s="30">
        <v>23767</v>
      </c>
      <c r="H39" s="30">
        <v>23226</v>
      </c>
      <c r="I39" s="30">
        <v>22704</v>
      </c>
      <c r="J39" s="30">
        <v>22182</v>
      </c>
      <c r="K39" s="30">
        <v>184749</v>
      </c>
      <c r="L39" s="31">
        <f t="shared" si="1"/>
        <v>353046</v>
      </c>
    </row>
    <row r="40" spans="1:12" ht="32.25" customHeight="1">
      <c r="A40" s="28" t="s">
        <v>137</v>
      </c>
      <c r="B40" s="28" t="s">
        <v>184</v>
      </c>
      <c r="C40" s="29" t="s">
        <v>185</v>
      </c>
      <c r="D40" s="30">
        <v>3426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1">
        <f t="shared" si="1"/>
        <v>3426</v>
      </c>
    </row>
    <row r="41" spans="1:12" ht="53.25" customHeight="1">
      <c r="A41" s="28" t="s">
        <v>137</v>
      </c>
      <c r="B41" s="28" t="s">
        <v>186</v>
      </c>
      <c r="C41" s="29" t="s">
        <v>187</v>
      </c>
      <c r="D41" s="30">
        <v>36407</v>
      </c>
      <c r="E41" s="30">
        <v>33267</v>
      </c>
      <c r="F41" s="30">
        <v>32533</v>
      </c>
      <c r="G41" s="30">
        <v>31819</v>
      </c>
      <c r="H41" s="30">
        <v>31066</v>
      </c>
      <c r="I41" s="30">
        <v>30333</v>
      </c>
      <c r="J41" s="30">
        <v>29601</v>
      </c>
      <c r="K41" s="30">
        <v>168310</v>
      </c>
      <c r="L41" s="31">
        <v>393336</v>
      </c>
    </row>
    <row r="42" spans="1:12" ht="36.75" customHeight="1">
      <c r="A42" s="28" t="s">
        <v>137</v>
      </c>
      <c r="B42" s="28" t="s">
        <v>188</v>
      </c>
      <c r="C42" s="29" t="s">
        <v>189</v>
      </c>
      <c r="D42" s="30">
        <v>4089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1">
        <v>4089</v>
      </c>
    </row>
    <row r="43" spans="1:12" ht="41.25" customHeight="1">
      <c r="A43" s="28" t="s">
        <v>137</v>
      </c>
      <c r="B43" s="28" t="s">
        <v>190</v>
      </c>
      <c r="C43" s="29" t="s">
        <v>191</v>
      </c>
      <c r="D43" s="30">
        <v>34143</v>
      </c>
      <c r="E43" s="30">
        <v>31675</v>
      </c>
      <c r="F43" s="30">
        <v>31039</v>
      </c>
      <c r="G43" s="30">
        <v>30444</v>
      </c>
      <c r="H43" s="30">
        <v>29768</v>
      </c>
      <c r="I43" s="30">
        <v>29132</v>
      </c>
      <c r="J43" s="30">
        <v>28498</v>
      </c>
      <c r="K43" s="30">
        <v>432848</v>
      </c>
      <c r="L43" s="31">
        <f>SUM(D43:K43)</f>
        <v>647547</v>
      </c>
    </row>
    <row r="44" spans="1:12" ht="33.75" customHeight="1">
      <c r="A44" s="28" t="s">
        <v>137</v>
      </c>
      <c r="B44" s="28" t="s">
        <v>188</v>
      </c>
      <c r="C44" s="29" t="s">
        <v>192</v>
      </c>
      <c r="D44" s="30">
        <v>5160</v>
      </c>
      <c r="E44" s="30">
        <v>4875</v>
      </c>
      <c r="F44" s="30">
        <v>4746</v>
      </c>
      <c r="G44" s="30">
        <v>4616</v>
      </c>
      <c r="H44" s="30">
        <v>4486</v>
      </c>
      <c r="I44" s="30">
        <v>2187</v>
      </c>
      <c r="J44" s="30"/>
      <c r="K44" s="30"/>
      <c r="L44" s="31">
        <f>SUM(D44:K44)</f>
        <v>26070</v>
      </c>
    </row>
    <row r="45" spans="1:12" ht="45" customHeight="1">
      <c r="A45" s="28" t="s">
        <v>137</v>
      </c>
      <c r="B45" s="28" t="s">
        <v>193</v>
      </c>
      <c r="C45" s="29" t="s">
        <v>194</v>
      </c>
      <c r="D45" s="30">
        <v>1378</v>
      </c>
      <c r="E45" s="30"/>
      <c r="F45" s="30"/>
      <c r="G45" s="30"/>
      <c r="H45" s="30"/>
      <c r="I45" s="30"/>
      <c r="J45" s="30"/>
      <c r="K45" s="30"/>
      <c r="L45" s="31">
        <f>SUM(D45:K45)</f>
        <v>1378</v>
      </c>
    </row>
    <row r="46" spans="1:12" ht="41.25" customHeight="1">
      <c r="A46" s="28" t="s">
        <v>137</v>
      </c>
      <c r="B46" s="28" t="s">
        <v>195</v>
      </c>
      <c r="C46" s="29" t="s">
        <v>196</v>
      </c>
      <c r="D46" s="30">
        <v>19465</v>
      </c>
      <c r="E46" s="30">
        <v>17829</v>
      </c>
      <c r="F46" s="30">
        <v>17432</v>
      </c>
      <c r="G46" s="30">
        <v>17044</v>
      </c>
      <c r="H46" s="30">
        <v>16637</v>
      </c>
      <c r="I46" s="30">
        <v>16240</v>
      </c>
      <c r="J46" s="30">
        <v>15843</v>
      </c>
      <c r="K46" s="30">
        <v>83403</v>
      </c>
      <c r="L46" s="31">
        <v>203893</v>
      </c>
    </row>
    <row r="47" spans="1:12" ht="46.5" customHeight="1">
      <c r="A47" s="28" t="s">
        <v>137</v>
      </c>
      <c r="B47" s="28" t="s">
        <v>197</v>
      </c>
      <c r="C47" s="29" t="s">
        <v>198</v>
      </c>
      <c r="D47" s="30">
        <v>1462</v>
      </c>
      <c r="E47" s="30"/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1">
        <f t="shared" si="2" ref="L47:L64">SUM(D47:K47)</f>
        <v>1462</v>
      </c>
    </row>
    <row r="48" spans="1:12" ht="45" customHeight="1">
      <c r="A48" s="28" t="s">
        <v>137</v>
      </c>
      <c r="B48" s="28" t="s">
        <v>199</v>
      </c>
      <c r="C48" s="29" t="s">
        <v>200</v>
      </c>
      <c r="D48" s="30">
        <v>23873</v>
      </c>
      <c r="E48" s="30">
        <v>21805</v>
      </c>
      <c r="F48" s="30">
        <v>21329</v>
      </c>
      <c r="G48" s="30">
        <v>20867</v>
      </c>
      <c r="H48" s="30">
        <v>20378</v>
      </c>
      <c r="I48" s="30">
        <v>19903</v>
      </c>
      <c r="J48" s="30">
        <v>19428</v>
      </c>
      <c r="K48" s="30">
        <v>118731</v>
      </c>
      <c r="L48" s="31">
        <f t="shared" si="2"/>
        <v>266314</v>
      </c>
    </row>
    <row r="49" spans="1:12" ht="31.5" customHeight="1">
      <c r="A49" s="28" t="s">
        <v>137</v>
      </c>
      <c r="B49" s="28" t="s">
        <v>201</v>
      </c>
      <c r="C49" s="29" t="s">
        <v>202</v>
      </c>
      <c r="D49" s="30">
        <v>1980</v>
      </c>
      <c r="E49" s="30">
        <v>1880</v>
      </c>
      <c r="F49" s="30">
        <v>1839</v>
      </c>
      <c r="G49" s="30">
        <v>1799</v>
      </c>
      <c r="H49" s="30">
        <v>1757</v>
      </c>
      <c r="I49" s="30">
        <v>1716</v>
      </c>
      <c r="J49" s="30">
        <v>1675</v>
      </c>
      <c r="K49" s="30">
        <v>10239</v>
      </c>
      <c r="L49" s="31">
        <f t="shared" si="2"/>
        <v>22885</v>
      </c>
    </row>
    <row r="50" spans="1:12" ht="40.5" customHeight="1">
      <c r="A50" s="28" t="s">
        <v>137</v>
      </c>
      <c r="B50" s="28" t="s">
        <v>203</v>
      </c>
      <c r="C50" s="29" t="s">
        <v>204</v>
      </c>
      <c r="D50" s="30">
        <v>30527</v>
      </c>
      <c r="E50" s="30">
        <v>28847</v>
      </c>
      <c r="F50" s="30">
        <v>27995</v>
      </c>
      <c r="G50" s="30">
        <v>27158</v>
      </c>
      <c r="H50" s="30">
        <v>26290</v>
      </c>
      <c r="I50" s="30">
        <v>25438</v>
      </c>
      <c r="J50" s="30">
        <v>24587</v>
      </c>
      <c r="K50" s="30">
        <v>74221</v>
      </c>
      <c r="L50" s="31">
        <f t="shared" si="2"/>
        <v>265063</v>
      </c>
    </row>
    <row r="51" spans="1:12" ht="50.25" customHeight="1">
      <c r="A51" s="28" t="s">
        <v>137</v>
      </c>
      <c r="B51" s="28" t="s">
        <v>205</v>
      </c>
      <c r="C51" s="29" t="s">
        <v>204</v>
      </c>
      <c r="D51" s="30">
        <v>12895</v>
      </c>
      <c r="E51" s="30">
        <v>12139</v>
      </c>
      <c r="F51" s="30">
        <v>11857</v>
      </c>
      <c r="G51" s="30">
        <v>11586</v>
      </c>
      <c r="H51" s="30">
        <v>11296</v>
      </c>
      <c r="I51" s="30">
        <v>11016</v>
      </c>
      <c r="J51" s="30">
        <v>10735</v>
      </c>
      <c r="K51" s="30">
        <v>77878</v>
      </c>
      <c r="L51" s="31">
        <f t="shared" si="2"/>
        <v>159402</v>
      </c>
    </row>
    <row r="52" spans="1:12" ht="46.5" customHeight="1">
      <c r="A52" s="28" t="s">
        <v>137</v>
      </c>
      <c r="B52" s="28" t="s">
        <v>206</v>
      </c>
      <c r="C52" s="29" t="s">
        <v>207</v>
      </c>
      <c r="D52" s="30">
        <v>19221</v>
      </c>
      <c r="E52" s="30">
        <v>18598</v>
      </c>
      <c r="F52" s="30">
        <v>18151</v>
      </c>
      <c r="G52" s="30">
        <v>17699</v>
      </c>
      <c r="H52" s="30">
        <v>17229</v>
      </c>
      <c r="I52" s="30">
        <v>16769</v>
      </c>
      <c r="J52" s="30">
        <v>16309</v>
      </c>
      <c r="K52" s="30">
        <v>60649</v>
      </c>
      <c r="L52" s="31">
        <f t="shared" si="2"/>
        <v>184625</v>
      </c>
    </row>
    <row r="53" spans="1:12" ht="36" customHeight="1">
      <c r="A53" s="28" t="s">
        <v>137</v>
      </c>
      <c r="B53" s="28" t="s">
        <v>208</v>
      </c>
      <c r="C53" s="29" t="s">
        <v>209</v>
      </c>
      <c r="D53" s="30">
        <v>12967</v>
      </c>
      <c r="E53" s="30">
        <v>11931</v>
      </c>
      <c r="F53" s="30">
        <v>11650</v>
      </c>
      <c r="G53" s="30">
        <v>11376</v>
      </c>
      <c r="H53" s="30">
        <v>11089</v>
      </c>
      <c r="I53" s="30">
        <v>10529</v>
      </c>
      <c r="J53" s="30">
        <v>10253</v>
      </c>
      <c r="K53" s="30">
        <v>44494</v>
      </c>
      <c r="L53" s="31">
        <f t="shared" si="2"/>
        <v>124289</v>
      </c>
    </row>
    <row r="54" spans="1:12" ht="38.25" customHeight="1">
      <c r="A54" s="28" t="s">
        <v>137</v>
      </c>
      <c r="B54" s="28" t="s">
        <v>210</v>
      </c>
      <c r="C54" s="29" t="s">
        <v>211</v>
      </c>
      <c r="D54" s="30">
        <v>11575</v>
      </c>
      <c r="E54" s="30">
        <v>10781</v>
      </c>
      <c r="F54" s="30">
        <v>10515</v>
      </c>
      <c r="G54" s="30">
        <v>10253</v>
      </c>
      <c r="H54" s="30">
        <v>9984</v>
      </c>
      <c r="I54" s="30">
        <v>9719</v>
      </c>
      <c r="J54" s="30">
        <v>9454</v>
      </c>
      <c r="K54" s="30">
        <v>13693</v>
      </c>
      <c r="L54" s="31">
        <f t="shared" si="2"/>
        <v>85974</v>
      </c>
    </row>
    <row r="55" spans="1:12" ht="31.5" customHeight="1">
      <c r="A55" s="28" t="s">
        <v>137</v>
      </c>
      <c r="B55" s="28" t="s">
        <v>212</v>
      </c>
      <c r="C55" s="29" t="s">
        <v>213</v>
      </c>
      <c r="D55" s="30">
        <v>4136</v>
      </c>
      <c r="E55" s="30">
        <v>3950</v>
      </c>
      <c r="F55" s="30">
        <v>3840</v>
      </c>
      <c r="G55" s="30">
        <v>2811</v>
      </c>
      <c r="H55" s="30"/>
      <c r="I55" s="30"/>
      <c r="J55" s="30"/>
      <c r="K55" s="30"/>
      <c r="L55" s="31">
        <f t="shared" si="2"/>
        <v>14737</v>
      </c>
    </row>
    <row r="56" spans="1:12" ht="31.5" customHeight="1">
      <c r="A56" s="28" t="s">
        <v>137</v>
      </c>
      <c r="B56" s="28" t="s">
        <v>214</v>
      </c>
      <c r="C56" s="29" t="s">
        <v>215</v>
      </c>
      <c r="D56" s="30">
        <v>12</v>
      </c>
      <c r="E56" s="30"/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1">
        <f t="shared" si="2"/>
        <v>12</v>
      </c>
    </row>
    <row r="57" spans="1:12" ht="34.5" customHeight="1">
      <c r="A57" s="28" t="s">
        <v>137</v>
      </c>
      <c r="B57" s="28" t="s">
        <v>216</v>
      </c>
      <c r="C57" s="29" t="s">
        <v>215</v>
      </c>
      <c r="D57" s="30">
        <v>1133</v>
      </c>
      <c r="E57" s="30">
        <v>1095</v>
      </c>
      <c r="F57" s="30">
        <v>2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1">
        <f t="shared" si="2"/>
        <v>2230</v>
      </c>
    </row>
    <row r="58" spans="1:12" ht="26.25" customHeight="1">
      <c r="A58" s="28" t="s">
        <v>137</v>
      </c>
      <c r="B58" s="28" t="s">
        <v>217</v>
      </c>
      <c r="C58" s="29" t="s">
        <v>215</v>
      </c>
      <c r="D58" s="30">
        <v>2538</v>
      </c>
      <c r="E58" s="30">
        <v>2453</v>
      </c>
      <c r="F58" s="30">
        <v>4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1">
        <f t="shared" si="2"/>
        <v>4995</v>
      </c>
    </row>
    <row r="59" spans="1:12" ht="36" customHeight="1">
      <c r="A59" s="28" t="s">
        <v>137</v>
      </c>
      <c r="B59" s="28" t="s">
        <v>218</v>
      </c>
      <c r="C59" s="29" t="s">
        <v>219</v>
      </c>
      <c r="D59" s="30">
        <v>20277</v>
      </c>
      <c r="E59" s="30">
        <v>18770</v>
      </c>
      <c r="F59" s="30">
        <v>18337</v>
      </c>
      <c r="G59" s="30">
        <v>17914</v>
      </c>
      <c r="H59" s="30">
        <v>17472</v>
      </c>
      <c r="I59" s="30">
        <v>17040</v>
      </c>
      <c r="J59" s="30">
        <v>16609</v>
      </c>
      <c r="K59" s="30">
        <v>69408</v>
      </c>
      <c r="L59" s="31">
        <f t="shared" si="2"/>
        <v>195827</v>
      </c>
    </row>
    <row r="60" spans="1:12" ht="33" customHeight="1">
      <c r="A60" s="28" t="s">
        <v>137</v>
      </c>
      <c r="B60" s="28" t="s">
        <v>220</v>
      </c>
      <c r="C60" s="29" t="s">
        <v>219</v>
      </c>
      <c r="D60" s="30">
        <v>10391</v>
      </c>
      <c r="E60" s="30">
        <v>9619</v>
      </c>
      <c r="F60" s="30">
        <v>9397</v>
      </c>
      <c r="G60" s="30">
        <v>9180</v>
      </c>
      <c r="H60" s="30">
        <v>8954</v>
      </c>
      <c r="I60" s="30">
        <v>8732</v>
      </c>
      <c r="J60" s="30">
        <v>8511</v>
      </c>
      <c r="K60" s="30">
        <v>35567</v>
      </c>
      <c r="L60" s="31">
        <f t="shared" si="2"/>
        <v>100351</v>
      </c>
    </row>
    <row r="61" spans="1:12" ht="39.75" customHeight="1">
      <c r="A61" s="28" t="s">
        <v>137</v>
      </c>
      <c r="B61" s="28" t="s">
        <v>221</v>
      </c>
      <c r="C61" s="29" t="s">
        <v>219</v>
      </c>
      <c r="D61" s="30">
        <v>15577</v>
      </c>
      <c r="E61" s="30">
        <v>14595</v>
      </c>
      <c r="F61" s="30">
        <v>14226</v>
      </c>
      <c r="G61" s="30">
        <v>13862</v>
      </c>
      <c r="H61" s="30">
        <v>13489</v>
      </c>
      <c r="I61" s="30">
        <v>13121</v>
      </c>
      <c r="J61" s="30">
        <v>12753</v>
      </c>
      <c r="K61" s="30">
        <v>8762</v>
      </c>
      <c r="L61" s="31">
        <f t="shared" si="2"/>
        <v>106385</v>
      </c>
    </row>
    <row r="62" spans="1:12" ht="39.75" customHeight="1">
      <c r="A62" s="28" t="s">
        <v>137</v>
      </c>
      <c r="B62" s="28" t="s">
        <v>222</v>
      </c>
      <c r="C62" s="29" t="s">
        <v>219</v>
      </c>
      <c r="D62" s="30">
        <v>13714</v>
      </c>
      <c r="E62" s="30">
        <v>12696</v>
      </c>
      <c r="F62" s="30">
        <v>12403</v>
      </c>
      <c r="G62" s="30">
        <v>12116</v>
      </c>
      <c r="H62" s="30">
        <v>11818</v>
      </c>
      <c r="I62" s="30">
        <v>11526</v>
      </c>
      <c r="J62" s="30">
        <v>11233</v>
      </c>
      <c r="K62" s="30">
        <v>46944</v>
      </c>
      <c r="L62" s="31">
        <f t="shared" si="2"/>
        <v>132450</v>
      </c>
    </row>
    <row r="63" spans="1:12" ht="38.25" customHeight="1">
      <c r="A63" s="28" t="s">
        <v>137</v>
      </c>
      <c r="B63" s="28" t="s">
        <v>223</v>
      </c>
      <c r="C63" s="29" t="s">
        <v>224</v>
      </c>
      <c r="D63" s="30">
        <v>17397</v>
      </c>
      <c r="E63" s="30">
        <v>16011</v>
      </c>
      <c r="F63" s="30">
        <v>15634</v>
      </c>
      <c r="G63" s="30">
        <v>15266</v>
      </c>
      <c r="H63" s="30">
        <v>14881</v>
      </c>
      <c r="I63" s="30">
        <v>14505</v>
      </c>
      <c r="J63" s="30">
        <v>14129</v>
      </c>
      <c r="K63" s="30">
        <v>58955</v>
      </c>
      <c r="L63" s="31">
        <f t="shared" si="2"/>
        <v>166778</v>
      </c>
    </row>
    <row r="64" spans="1:12" ht="24" customHeight="1">
      <c r="A64" s="28" t="s">
        <v>137</v>
      </c>
      <c r="B64" s="28" t="s">
        <v>225</v>
      </c>
      <c r="C64" s="29" t="s">
        <v>226</v>
      </c>
      <c r="D64" s="30">
        <v>332813</v>
      </c>
      <c r="E64" s="30">
        <v>304352</v>
      </c>
      <c r="F64" s="30">
        <v>255316</v>
      </c>
      <c r="G64" s="30">
        <v>216153</v>
      </c>
      <c r="H64" s="30">
        <v>196443</v>
      </c>
      <c r="I64" s="30">
        <v>177652</v>
      </c>
      <c r="J64" s="30">
        <v>172838</v>
      </c>
      <c r="K64" s="30">
        <v>313639</v>
      </c>
      <c r="L64" s="31">
        <f t="shared" si="2"/>
        <v>1969206</v>
      </c>
    </row>
    <row r="65" spans="1:12" ht="33" customHeight="1">
      <c r="A65" s="28" t="s">
        <v>137</v>
      </c>
      <c r="B65" s="28" t="s">
        <v>227</v>
      </c>
      <c r="C65" s="29" t="s">
        <v>228</v>
      </c>
      <c r="D65" s="30">
        <v>4485</v>
      </c>
      <c r="E65" s="30">
        <v>4104</v>
      </c>
      <c r="F65" s="30">
        <v>4013</v>
      </c>
      <c r="G65" s="30">
        <v>3923</v>
      </c>
      <c r="H65" s="30">
        <v>3830</v>
      </c>
      <c r="I65" s="30">
        <v>3738</v>
      </c>
      <c r="J65" s="30">
        <v>3647</v>
      </c>
      <c r="K65" s="30">
        <v>19198</v>
      </c>
      <c r="L65" s="31">
        <v>46938</v>
      </c>
    </row>
    <row r="66" spans="1:12" ht="41.25" customHeight="1">
      <c r="A66" s="28" t="s">
        <v>137</v>
      </c>
      <c r="B66" s="28" t="s">
        <v>229</v>
      </c>
      <c r="C66" s="29" t="s">
        <v>196</v>
      </c>
      <c r="D66" s="30">
        <v>43946</v>
      </c>
      <c r="E66" s="30">
        <v>40254</v>
      </c>
      <c r="F66" s="30">
        <v>39356</v>
      </c>
      <c r="G66" s="30">
        <v>38481</v>
      </c>
      <c r="H66" s="30">
        <v>37561</v>
      </c>
      <c r="I66" s="30">
        <v>36664</v>
      </c>
      <c r="J66" s="30">
        <v>35769</v>
      </c>
      <c r="K66" s="30">
        <v>188300</v>
      </c>
      <c r="L66" s="31">
        <v>460331</v>
      </c>
    </row>
    <row r="67" spans="1:12" ht="40.5" customHeight="1">
      <c r="A67" s="28" t="s">
        <v>137</v>
      </c>
      <c r="B67" s="28" t="s">
        <v>230</v>
      </c>
      <c r="C67" s="29" t="s">
        <v>191</v>
      </c>
      <c r="D67" s="30">
        <v>10675</v>
      </c>
      <c r="E67" s="30">
        <v>10027</v>
      </c>
      <c r="F67" s="30">
        <v>9775</v>
      </c>
      <c r="G67" s="30">
        <v>9529</v>
      </c>
      <c r="H67" s="30">
        <v>9270</v>
      </c>
      <c r="I67" s="30">
        <v>9018</v>
      </c>
      <c r="J67" s="30">
        <v>8766</v>
      </c>
      <c r="K67" s="30">
        <v>43383</v>
      </c>
      <c r="L67" s="31">
        <f t="shared" si="3" ref="L67:L73">SUM(D67:K67)</f>
        <v>110443</v>
      </c>
    </row>
    <row r="68" spans="1:12" ht="39" customHeight="1">
      <c r="A68" s="28" t="s">
        <v>137</v>
      </c>
      <c r="B68" s="40" t="s">
        <v>265</v>
      </c>
      <c r="C68" s="29" t="s">
        <v>191</v>
      </c>
      <c r="D68" s="30">
        <v>3719</v>
      </c>
      <c r="E68" s="30">
        <v>3440</v>
      </c>
      <c r="F68" s="30">
        <v>3376</v>
      </c>
      <c r="G68" s="30">
        <v>3316</v>
      </c>
      <c r="H68" s="30">
        <v>3248</v>
      </c>
      <c r="I68" s="30">
        <v>3185</v>
      </c>
      <c r="J68" s="30">
        <v>3121</v>
      </c>
      <c r="K68" s="30">
        <v>48639</v>
      </c>
      <c r="L68" s="31">
        <f t="shared" si="3"/>
        <v>72044</v>
      </c>
    </row>
    <row r="69" spans="1:12" ht="41.25" customHeight="1">
      <c r="A69" s="28" t="s">
        <v>137</v>
      </c>
      <c r="B69" s="28" t="s">
        <v>231</v>
      </c>
      <c r="C69" s="29" t="s">
        <v>232</v>
      </c>
      <c r="D69" s="30">
        <v>2153</v>
      </c>
      <c r="E69" s="30">
        <v>4</v>
      </c>
      <c r="F69" s="30"/>
      <c r="G69" s="30"/>
      <c r="H69" s="30"/>
      <c r="I69" s="30"/>
      <c r="J69" s="30"/>
      <c r="K69" s="30"/>
      <c r="L69" s="31">
        <f t="shared" si="3"/>
        <v>2157</v>
      </c>
    </row>
    <row r="70" spans="1:12" ht="48.75" customHeight="1">
      <c r="A70" s="28" t="s">
        <v>137</v>
      </c>
      <c r="B70" s="28" t="s">
        <v>233</v>
      </c>
      <c r="C70" s="29" t="s">
        <v>234</v>
      </c>
      <c r="D70" s="30">
        <v>28968</v>
      </c>
      <c r="E70" s="30">
        <v>26696</v>
      </c>
      <c r="F70" s="30">
        <v>26076</v>
      </c>
      <c r="G70" s="30">
        <v>25488</v>
      </c>
      <c r="H70" s="30">
        <v>24837</v>
      </c>
      <c r="I70" s="30">
        <v>24218</v>
      </c>
      <c r="J70" s="30">
        <v>23600</v>
      </c>
      <c r="K70" s="30">
        <v>283322</v>
      </c>
      <c r="L70" s="31">
        <f t="shared" si="3"/>
        <v>463205</v>
      </c>
    </row>
    <row r="71" spans="1:12" ht="44.25" customHeight="1">
      <c r="A71" s="28" t="s">
        <v>137</v>
      </c>
      <c r="B71" s="28" t="s">
        <v>235</v>
      </c>
      <c r="C71" s="29" t="s">
        <v>236</v>
      </c>
      <c r="D71" s="30">
        <v>12492</v>
      </c>
      <c r="E71" s="30">
        <v>11518</v>
      </c>
      <c r="F71" s="30">
        <v>11216</v>
      </c>
      <c r="G71" s="30">
        <v>10922</v>
      </c>
      <c r="H71" s="30">
        <v>10612</v>
      </c>
      <c r="I71" s="30">
        <v>10309</v>
      </c>
      <c r="J71" s="30">
        <v>10008</v>
      </c>
      <c r="K71" s="30">
        <v>54893</v>
      </c>
      <c r="L71" s="31">
        <f t="shared" si="3"/>
        <v>131970</v>
      </c>
    </row>
    <row r="72" spans="1:12" ht="37.5" customHeight="1">
      <c r="A72" s="28" t="s">
        <v>137</v>
      </c>
      <c r="B72" s="28" t="s">
        <v>237</v>
      </c>
      <c r="C72" s="29" t="s">
        <v>238</v>
      </c>
      <c r="D72" s="30">
        <v>39668</v>
      </c>
      <c r="E72" s="30">
        <v>35910</v>
      </c>
      <c r="F72" s="30">
        <v>34908</v>
      </c>
      <c r="G72" s="30">
        <v>34056</v>
      </c>
      <c r="H72" s="30">
        <v>33192</v>
      </c>
      <c r="I72" s="30">
        <v>32363</v>
      </c>
      <c r="J72" s="30">
        <v>31536</v>
      </c>
      <c r="K72" s="30">
        <v>329390</v>
      </c>
      <c r="L72" s="31">
        <f t="shared" si="3"/>
        <v>571023</v>
      </c>
    </row>
    <row r="73" spans="1:12" ht="57.75" customHeight="1">
      <c r="A73" s="28" t="s">
        <v>137</v>
      </c>
      <c r="B73" s="28" t="s">
        <v>239</v>
      </c>
      <c r="C73" s="29" t="s">
        <v>240</v>
      </c>
      <c r="D73" s="30">
        <v>80354</v>
      </c>
      <c r="E73" s="30">
        <v>72009</v>
      </c>
      <c r="F73" s="30">
        <v>70569</v>
      </c>
      <c r="G73" s="30">
        <v>69221</v>
      </c>
      <c r="H73" s="30">
        <v>67686</v>
      </c>
      <c r="I73" s="30">
        <v>66246</v>
      </c>
      <c r="J73" s="30">
        <v>64809</v>
      </c>
      <c r="K73" s="30">
        <v>1000941</v>
      </c>
      <c r="L73" s="31">
        <f t="shared" si="3"/>
        <v>1491835</v>
      </c>
    </row>
    <row r="74" spans="1:12" ht="51" customHeight="1">
      <c r="A74" s="28" t="s">
        <v>137</v>
      </c>
      <c r="B74" s="28" t="s">
        <v>242</v>
      </c>
      <c r="C74" s="29" t="s">
        <v>243</v>
      </c>
      <c r="D74" s="30">
        <v>16249</v>
      </c>
      <c r="E74" s="30">
        <v>15087</v>
      </c>
      <c r="F74" s="30">
        <v>14747</v>
      </c>
      <c r="G74" s="30">
        <v>14430</v>
      </c>
      <c r="H74" s="30">
        <v>14068</v>
      </c>
      <c r="I74" s="30">
        <v>13729</v>
      </c>
      <c r="J74" s="30">
        <v>13390</v>
      </c>
      <c r="K74" s="30">
        <v>201407</v>
      </c>
      <c r="L74" s="31">
        <f t="shared" si="4" ref="L74:L83">SUM(D74:K74)</f>
        <v>303107</v>
      </c>
    </row>
    <row r="75" spans="1:12" ht="51.75" customHeight="1">
      <c r="A75" s="28" t="s">
        <v>137</v>
      </c>
      <c r="B75" s="28" t="s">
        <v>244</v>
      </c>
      <c r="C75" s="29" t="s">
        <v>243</v>
      </c>
      <c r="D75" s="30">
        <v>43601</v>
      </c>
      <c r="E75" s="30">
        <v>40382</v>
      </c>
      <c r="F75" s="30">
        <v>39516</v>
      </c>
      <c r="G75" s="30">
        <v>38707</v>
      </c>
      <c r="H75" s="30">
        <v>37783</v>
      </c>
      <c r="I75" s="30">
        <v>36918</v>
      </c>
      <c r="J75" s="30">
        <v>36054</v>
      </c>
      <c r="K75" s="30">
        <v>553074</v>
      </c>
      <c r="L75" s="31">
        <f t="shared" si="4"/>
        <v>826035</v>
      </c>
    </row>
    <row r="76" spans="1:12" ht="66.75" customHeight="1">
      <c r="A76" s="28" t="s">
        <v>137</v>
      </c>
      <c r="B76" s="28" t="s">
        <v>241</v>
      </c>
      <c r="C76" s="29" t="s">
        <v>243</v>
      </c>
      <c r="D76" s="30">
        <v>37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1">
        <f t="shared" si="4"/>
        <v>37</v>
      </c>
    </row>
    <row r="77" spans="1:12" ht="49.5" customHeight="1">
      <c r="A77" s="28" t="s">
        <v>137</v>
      </c>
      <c r="B77" s="28" t="s">
        <v>239</v>
      </c>
      <c r="C77" s="29" t="s">
        <v>245</v>
      </c>
      <c r="D77" s="30">
        <v>4357</v>
      </c>
      <c r="E77" s="30">
        <v>4073</v>
      </c>
      <c r="F77" s="30">
        <v>3989</v>
      </c>
      <c r="G77" s="30">
        <v>3911</v>
      </c>
      <c r="H77" s="30">
        <v>3823</v>
      </c>
      <c r="I77" s="30">
        <v>3739</v>
      </c>
      <c r="J77" s="30">
        <v>3656</v>
      </c>
      <c r="K77" s="30">
        <v>57121</v>
      </c>
      <c r="L77" s="31">
        <f t="shared" si="4"/>
        <v>84669</v>
      </c>
    </row>
    <row r="78" spans="1:12" ht="33.75" customHeight="1">
      <c r="A78" s="28" t="s">
        <v>137</v>
      </c>
      <c r="B78" s="28" t="s">
        <v>246</v>
      </c>
      <c r="C78" s="29" t="s">
        <v>247</v>
      </c>
      <c r="D78" s="30">
        <v>33581</v>
      </c>
      <c r="E78" s="30">
        <v>32378</v>
      </c>
      <c r="F78" s="30">
        <v>23642</v>
      </c>
      <c r="G78" s="30"/>
      <c r="H78" s="30"/>
      <c r="I78" s="30"/>
      <c r="J78" s="30"/>
      <c r="K78" s="30"/>
      <c r="L78" s="31">
        <f t="shared" si="4"/>
        <v>89601</v>
      </c>
    </row>
    <row r="79" spans="1:12" ht="39.75" customHeight="1">
      <c r="A79" s="28" t="s">
        <v>137</v>
      </c>
      <c r="B79" s="28" t="s">
        <v>248</v>
      </c>
      <c r="C79" s="29" t="s">
        <v>249</v>
      </c>
      <c r="D79" s="30">
        <v>30167</v>
      </c>
      <c r="E79" s="30">
        <v>29068</v>
      </c>
      <c r="F79" s="30">
        <v>28305</v>
      </c>
      <c r="G79" s="30">
        <v>27558</v>
      </c>
      <c r="H79" s="30">
        <v>26750</v>
      </c>
      <c r="I79" s="30">
        <v>25973</v>
      </c>
      <c r="J79" s="30">
        <v>25197</v>
      </c>
      <c r="K79" s="30">
        <v>225981</v>
      </c>
      <c r="L79" s="31">
        <f t="shared" si="4"/>
        <v>418999</v>
      </c>
    </row>
    <row r="80" spans="1:12" ht="39.75" customHeight="1">
      <c r="A80" s="28" t="s">
        <v>137</v>
      </c>
      <c r="B80" s="28" t="s">
        <v>250</v>
      </c>
      <c r="C80" s="29" t="s">
        <v>251</v>
      </c>
      <c r="D80" s="30">
        <v>4548</v>
      </c>
      <c r="E80" s="30">
        <v>4298</v>
      </c>
      <c r="F80" s="30">
        <v>4207</v>
      </c>
      <c r="G80" s="30">
        <v>4122</v>
      </c>
      <c r="H80" s="30">
        <v>4024</v>
      </c>
      <c r="I80" s="30">
        <v>3933</v>
      </c>
      <c r="J80" s="30">
        <v>3842</v>
      </c>
      <c r="K80" s="30">
        <v>60123</v>
      </c>
      <c r="L80" s="31">
        <f t="shared" si="4"/>
        <v>89097</v>
      </c>
    </row>
    <row r="81" spans="1:12" ht="36" customHeight="1">
      <c r="A81" s="28" t="s">
        <v>137</v>
      </c>
      <c r="B81" s="28" t="s">
        <v>266</v>
      </c>
      <c r="C81" s="29" t="s">
        <v>251</v>
      </c>
      <c r="D81" s="30">
        <v>6204</v>
      </c>
      <c r="E81" s="30">
        <v>5868</v>
      </c>
      <c r="F81" s="30">
        <v>5700</v>
      </c>
      <c r="G81" s="30">
        <v>5538</v>
      </c>
      <c r="H81" s="30">
        <v>5363</v>
      </c>
      <c r="I81" s="30">
        <v>5195</v>
      </c>
      <c r="J81" s="30">
        <v>5028</v>
      </c>
      <c r="K81" s="30">
        <v>44976</v>
      </c>
      <c r="L81" s="31">
        <f t="shared" si="4"/>
        <v>83872</v>
      </c>
    </row>
    <row r="82" spans="1:12" ht="57.75" customHeight="1">
      <c r="A82" s="28" t="s">
        <v>137</v>
      </c>
      <c r="B82" s="28" t="s">
        <v>252</v>
      </c>
      <c r="C82" s="29" t="s">
        <v>251</v>
      </c>
      <c r="D82" s="30">
        <v>22638</v>
      </c>
      <c r="E82" s="30">
        <v>21394</v>
      </c>
      <c r="F82" s="30">
        <v>20938</v>
      </c>
      <c r="G82" s="30">
        <v>20513</v>
      </c>
      <c r="H82" s="30">
        <v>20026</v>
      </c>
      <c r="I82" s="30">
        <v>19571</v>
      </c>
      <c r="J82" s="30">
        <v>19117</v>
      </c>
      <c r="K82" s="30">
        <v>297232</v>
      </c>
      <c r="L82" s="31">
        <f t="shared" si="4"/>
        <v>441429</v>
      </c>
    </row>
    <row r="83" spans="1:12" ht="40.5" customHeight="1">
      <c r="A83" s="28" t="s">
        <v>137</v>
      </c>
      <c r="B83" s="28" t="s">
        <v>253</v>
      </c>
      <c r="C83" s="29" t="s">
        <v>254</v>
      </c>
      <c r="D83" s="30">
        <v>25617</v>
      </c>
      <c r="E83" s="30">
        <v>23733</v>
      </c>
      <c r="F83" s="30">
        <v>23205</v>
      </c>
      <c r="G83" s="30">
        <v>22705</v>
      </c>
      <c r="H83" s="30">
        <v>22148</v>
      </c>
      <c r="I83" s="30">
        <v>21621</v>
      </c>
      <c r="J83" s="30">
        <v>21094</v>
      </c>
      <c r="K83" s="30">
        <v>268938</v>
      </c>
      <c r="L83" s="31">
        <f t="shared" si="4"/>
        <v>429061</v>
      </c>
    </row>
    <row r="84" spans="1:12" ht="55.5" customHeight="1">
      <c r="A84" s="28" t="s">
        <v>137</v>
      </c>
      <c r="B84" s="28" t="s">
        <v>255</v>
      </c>
      <c r="C84" s="29" t="s">
        <v>256</v>
      </c>
      <c r="D84" s="30">
        <v>43129</v>
      </c>
      <c r="E84" s="30">
        <v>39774</v>
      </c>
      <c r="F84" s="30">
        <v>38871</v>
      </c>
      <c r="G84" s="30">
        <v>38018</v>
      </c>
      <c r="H84" s="30">
        <v>37064</v>
      </c>
      <c r="I84" s="30">
        <v>36162</v>
      </c>
      <c r="J84" s="30">
        <v>35260</v>
      </c>
      <c r="K84" s="30">
        <v>460012</v>
      </c>
      <c r="L84" s="31">
        <f>SUM(D84:K84)</f>
        <v>728290</v>
      </c>
    </row>
    <row r="85" spans="1:12" ht="43.5" customHeight="1">
      <c r="A85" s="28" t="s">
        <v>137</v>
      </c>
      <c r="B85" s="28" t="s">
        <v>253</v>
      </c>
      <c r="C85" s="29" t="s">
        <v>257</v>
      </c>
      <c r="D85" s="30">
        <v>5140</v>
      </c>
      <c r="E85" s="30">
        <v>4710</v>
      </c>
      <c r="F85" s="30">
        <v>4597</v>
      </c>
      <c r="G85" s="30">
        <v>4489</v>
      </c>
      <c r="H85" s="30">
        <v>4370</v>
      </c>
      <c r="I85" s="30">
        <v>4256</v>
      </c>
      <c r="J85" s="30">
        <v>4143</v>
      </c>
      <c r="K85" s="30">
        <v>51421</v>
      </c>
      <c r="L85" s="31">
        <f>SUM(D85:K85)</f>
        <v>83126</v>
      </c>
    </row>
    <row r="86" spans="1:12" ht="45" customHeight="1">
      <c r="A86" s="28" t="s">
        <v>137</v>
      </c>
      <c r="B86" s="28" t="s">
        <v>258</v>
      </c>
      <c r="C86" s="29" t="s">
        <v>259</v>
      </c>
      <c r="D86" s="30">
        <v>6480</v>
      </c>
      <c r="E86" s="30">
        <v>6037</v>
      </c>
      <c r="F86" s="30">
        <v>5872</v>
      </c>
      <c r="G86" s="30">
        <v>5712</v>
      </c>
      <c r="H86" s="30">
        <v>5543</v>
      </c>
      <c r="I86" s="30">
        <v>5379</v>
      </c>
      <c r="J86" s="30">
        <v>5215</v>
      </c>
      <c r="K86" s="30">
        <v>31883</v>
      </c>
      <c r="L86" s="31">
        <f>SUM(D86:K86)</f>
        <v>72121</v>
      </c>
    </row>
    <row r="87" spans="1:12" ht="42.75" customHeight="1">
      <c r="A87" s="28" t="s">
        <v>137</v>
      </c>
      <c r="B87" s="28" t="s">
        <v>267</v>
      </c>
      <c r="C87" s="29" t="s">
        <v>268</v>
      </c>
      <c r="D87" s="30">
        <v>16198</v>
      </c>
      <c r="E87" s="30">
        <v>40323</v>
      </c>
      <c r="F87" s="30">
        <v>63288</v>
      </c>
      <c r="G87" s="30">
        <v>61992</v>
      </c>
      <c r="H87" s="30">
        <v>60696</v>
      </c>
      <c r="I87" s="30">
        <v>59400</v>
      </c>
      <c r="J87" s="30">
        <v>58105</v>
      </c>
      <c r="K87" s="30">
        <v>857727</v>
      </c>
      <c r="L87" s="31">
        <v>1217729</v>
      </c>
    </row>
    <row r="88" spans="1:12" ht="65.25" customHeight="1">
      <c r="A88" s="28" t="s">
        <v>137</v>
      </c>
      <c r="B88" s="28" t="s">
        <v>269</v>
      </c>
      <c r="C88" s="29" t="s">
        <v>270</v>
      </c>
      <c r="D88" s="30">
        <v>5857</v>
      </c>
      <c r="E88" s="30">
        <v>13485</v>
      </c>
      <c r="F88" s="30">
        <v>13082</v>
      </c>
      <c r="G88" s="30">
        <v>12686</v>
      </c>
      <c r="H88" s="30">
        <v>12275</v>
      </c>
      <c r="I88" s="30">
        <v>11872</v>
      </c>
      <c r="J88" s="30">
        <v>11470</v>
      </c>
      <c r="K88" s="30">
        <v>312312</v>
      </c>
      <c r="L88" s="31">
        <v>393039</v>
      </c>
    </row>
    <row r="89" spans="1:12" ht="59.25" customHeight="1">
      <c r="A89" s="28" t="s">
        <v>137</v>
      </c>
      <c r="B89" s="28" t="s">
        <v>271</v>
      </c>
      <c r="C89" s="29" t="s">
        <v>270</v>
      </c>
      <c r="D89" s="30">
        <v>7887</v>
      </c>
      <c r="E89" s="30">
        <v>21589</v>
      </c>
      <c r="F89" s="30">
        <v>20823</v>
      </c>
      <c r="G89" s="30">
        <v>20060</v>
      </c>
      <c r="H89" s="30">
        <v>19290</v>
      </c>
      <c r="I89" s="30">
        <v>18520</v>
      </c>
      <c r="J89" s="30">
        <v>17750</v>
      </c>
      <c r="K89" s="30">
        <v>579156</v>
      </c>
      <c r="L89" s="31">
        <f>SUM(D89:K89)</f>
        <v>705075</v>
      </c>
    </row>
    <row r="90" spans="1:12" ht="62.25" customHeight="1">
      <c r="A90" s="28" t="s">
        <v>137</v>
      </c>
      <c r="B90" s="28" t="s">
        <v>272</v>
      </c>
      <c r="C90" s="29" t="s">
        <v>273</v>
      </c>
      <c r="D90" s="30">
        <v>20245</v>
      </c>
      <c r="E90" s="30">
        <v>47494</v>
      </c>
      <c r="F90" s="30">
        <v>46411</v>
      </c>
      <c r="G90" s="30">
        <v>35269</v>
      </c>
      <c r="H90" s="30">
        <v>29269</v>
      </c>
      <c r="I90" s="30">
        <v>33981</v>
      </c>
      <c r="J90" s="30"/>
      <c r="K90" s="30"/>
      <c r="L90" s="31">
        <v>212669</v>
      </c>
    </row>
    <row r="91" spans="1:12" ht="69" customHeight="1">
      <c r="A91" s="28" t="s">
        <v>137</v>
      </c>
      <c r="B91" s="28" t="s">
        <v>274</v>
      </c>
      <c r="C91" s="29" t="s">
        <v>275</v>
      </c>
      <c r="D91" s="30">
        <v>0</v>
      </c>
      <c r="E91" s="30">
        <v>1792</v>
      </c>
      <c r="F91" s="30">
        <v>9596</v>
      </c>
      <c r="G91" s="30">
        <v>16694</v>
      </c>
      <c r="H91" s="30">
        <v>16396</v>
      </c>
      <c r="I91" s="30">
        <v>16097</v>
      </c>
      <c r="J91" s="30">
        <v>15800</v>
      </c>
      <c r="K91" s="30">
        <v>250819</v>
      </c>
      <c r="L91" s="31">
        <v>327194</v>
      </c>
    </row>
    <row r="92" spans="1:12" ht="15">
      <c r="A92" s="41" t="s">
        <v>260</v>
      </c>
      <c r="B92" s="29" t="s">
        <v>261</v>
      </c>
      <c r="C92" s="29" t="s">
        <v>261</v>
      </c>
      <c r="D92" s="31">
        <f>SUM(D11:D91)</f>
        <v>2207412</v>
      </c>
      <c r="E92" s="31">
        <f>SUM(E11:E91)</f>
        <v>2087493</v>
      </c>
      <c r="F92" s="31">
        <f t="shared" si="5" ref="F92:K92">SUM(F11:F91)</f>
        <v>2012855</v>
      </c>
      <c r="G92" s="31">
        <f t="shared" si="5"/>
        <v>1826193</v>
      </c>
      <c r="H92" s="31">
        <f t="shared" si="5"/>
        <v>1643411</v>
      </c>
      <c r="I92" s="31">
        <f t="shared" si="5"/>
        <v>1530886</v>
      </c>
      <c r="J92" s="31">
        <f t="shared" si="5"/>
        <v>1429877</v>
      </c>
      <c r="K92" s="31">
        <f t="shared" si="5"/>
        <v>13899772</v>
      </c>
      <c r="L92" s="31">
        <f>SUM(L11:L91)</f>
        <v>26637899</v>
      </c>
    </row>
    <row r="93" spans="1:12" ht="15.75">
      <c r="A93" s="42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4"/>
    </row>
    <row r="94" spans="1:12" ht="15">
      <c r="A94" s="54"/>
      <c r="B94" s="54"/>
      <c r="C94" s="54"/>
      <c r="D94" s="53"/>
      <c r="E94" s="53"/>
      <c r="F94" s="53"/>
      <c r="G94" s="53"/>
      <c r="H94" s="53"/>
      <c r="I94" s="53"/>
      <c r="J94" s="53"/>
      <c r="K94" s="53"/>
      <c r="L94" s="56"/>
    </row>
    <row r="95" spans="1:12" ht="15">
      <c r="A95" s="243" t="s">
        <v>262</v>
      </c>
      <c r="B95" s="243"/>
      <c r="C95" s="243"/>
      <c r="D95" s="57">
        <f>D92*100/L97</f>
        <v>10.621446515360235</v>
      </c>
      <c r="E95" s="57">
        <f>E92*100/L97</f>
        <v>10.044429970793345</v>
      </c>
      <c r="F95" s="57">
        <f>F92*100/L97</f>
        <v>9.6852928794785136</v>
      </c>
      <c r="G95" s="57">
        <f>G92*100/L97</f>
        <v>8.7871277660107179</v>
      </c>
      <c r="H95" s="57">
        <f>H92*100/L97</f>
        <v>7.9076321227096154</v>
      </c>
      <c r="I95" s="57">
        <f>I92*100/L97</f>
        <v>7.3661934292799751</v>
      </c>
      <c r="J95" s="57">
        <f>J92*100/L97</f>
        <v>6.8801664931801341</v>
      </c>
      <c r="K95" s="56" t="s">
        <v>261</v>
      </c>
      <c r="L95" s="56" t="s">
        <v>261</v>
      </c>
    </row>
    <row r="96" spans="1:12" ht="15">
      <c r="A96" s="45"/>
      <c r="B96" s="46"/>
      <c r="C96" s="46"/>
      <c r="D96" s="55"/>
      <c r="E96" s="55"/>
      <c r="F96" s="55"/>
      <c r="G96" s="55"/>
      <c r="H96" s="55"/>
      <c r="I96" s="55"/>
      <c r="J96" s="55"/>
      <c r="K96" s="55"/>
      <c r="L96" s="47"/>
    </row>
    <row r="97" spans="1:12" ht="39" customHeight="1">
      <c r="A97" s="244" t="s">
        <v>276</v>
      </c>
      <c r="B97" s="245"/>
      <c r="C97" s="246"/>
      <c r="D97" s="48"/>
      <c r="E97" s="49"/>
      <c r="F97" s="49"/>
      <c r="G97" s="49"/>
      <c r="H97" s="49"/>
      <c r="I97" s="49"/>
      <c r="J97" s="49"/>
      <c r="K97" s="50"/>
      <c r="L97" s="51">
        <v>20782593</v>
      </c>
    </row>
  </sheetData>
  <mergeCells count="7">
    <mergeCell ref="A95:C95"/>
    <mergeCell ref="A97:C97"/>
    <mergeCell ref="A4:K4"/>
    <mergeCell ref="A6:A7"/>
    <mergeCell ref="B6:B7"/>
    <mergeCell ref="C6:C7"/>
    <mergeCell ref="D6:L6"/>
  </mergeCells>
  <pageMargins left="0.7" right="0.7" top="0.75" bottom="0.75" header="0.3" footer="0.3"/>
  <pageSetup fitToHeight="0" orientation="landscape" paperSize="9" scale="7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4835A3-83C6-41AD-82B8-1D5661E79F52}">
  <dimension ref="A1:B35"/>
  <sheetViews>
    <sheetView workbookViewId="0" topLeftCell="A1">
      <selection pane="topLeft" activeCell="E13" sqref="E13"/>
    </sheetView>
  </sheetViews>
  <sheetFormatPr defaultRowHeight="15"/>
  <cols>
    <col min="1" max="1" width="59.2857142857143" customWidth="1"/>
    <col min="2" max="2" width="13.2857142857143" customWidth="1"/>
    <col min="4" max="4" width="10.5714285714286" bestFit="1" customWidth="1"/>
    <col min="8" max="8" width="10.5714285714286" bestFit="1" customWidth="1"/>
  </cols>
  <sheetData>
    <row r="1" spans="2:2" ht="15">
      <c r="B1" s="17" t="s">
        <v>92</v>
      </c>
    </row>
    <row r="2" spans="1:2" ht="15.75">
      <c r="A2" s="176" t="s">
        <v>91</v>
      </c>
      <c r="B2" s="177"/>
    </row>
    <row r="4" spans="1:2" ht="31.5">
      <c r="A4" s="178" t="s">
        <v>0</v>
      </c>
      <c r="B4" s="18" t="s">
        <v>980</v>
      </c>
    </row>
    <row r="5" spans="1:2" ht="15.75">
      <c r="A5" s="179"/>
      <c r="B5" s="7" t="s">
        <v>2</v>
      </c>
    </row>
    <row r="6" spans="1:2" ht="15.75">
      <c r="A6" s="5" t="s">
        <v>73</v>
      </c>
      <c r="B6" s="19">
        <v>7100</v>
      </c>
    </row>
    <row r="7" spans="1:2" ht="15.75">
      <c r="A7" s="5" t="s">
        <v>960</v>
      </c>
      <c r="B7" s="19">
        <v>7100</v>
      </c>
    </row>
    <row r="8" spans="1:2" ht="15.75">
      <c r="A8" s="5" t="s">
        <v>74</v>
      </c>
      <c r="B8" s="19">
        <v>2304</v>
      </c>
    </row>
    <row r="9" spans="1:2" ht="15.75">
      <c r="A9" s="5" t="s">
        <v>90</v>
      </c>
      <c r="B9" s="19">
        <v>3648</v>
      </c>
    </row>
    <row r="10" spans="1:2" ht="15.75">
      <c r="A10" s="5" t="s">
        <v>75</v>
      </c>
      <c r="B10" s="19">
        <v>7100</v>
      </c>
    </row>
    <row r="11" spans="1:2" ht="15.75">
      <c r="A11" s="5" t="s">
        <v>87</v>
      </c>
      <c r="B11" s="19">
        <v>70000</v>
      </c>
    </row>
    <row r="12" spans="1:2" ht="15.75">
      <c r="A12" s="5" t="s">
        <v>86</v>
      </c>
      <c r="B12" s="19">
        <v>17910</v>
      </c>
    </row>
    <row r="13" spans="1:2" ht="31.5">
      <c r="A13" s="5" t="s">
        <v>626</v>
      </c>
      <c r="B13" s="19">
        <v>310000</v>
      </c>
    </row>
    <row r="14" spans="1:2" ht="15.75">
      <c r="A14" s="5" t="s">
        <v>961</v>
      </c>
      <c r="B14" s="19">
        <v>15093</v>
      </c>
    </row>
    <row r="15" spans="1:2" ht="15.75">
      <c r="A15" s="5" t="s">
        <v>962</v>
      </c>
      <c r="B15" s="19">
        <v>15093</v>
      </c>
    </row>
    <row r="16" spans="1:2" ht="15.75">
      <c r="A16" s="5" t="s">
        <v>963</v>
      </c>
      <c r="B16" s="19">
        <v>15093</v>
      </c>
    </row>
    <row r="17" spans="1:2" ht="15.75">
      <c r="A17" s="5" t="s">
        <v>723</v>
      </c>
      <c r="B17" s="19">
        <v>27392</v>
      </c>
    </row>
    <row r="18" spans="1:2" ht="15.75">
      <c r="A18" s="5" t="s">
        <v>964</v>
      </c>
      <c r="B18" s="19">
        <v>12031</v>
      </c>
    </row>
    <row r="19" spans="1:2" ht="15.75">
      <c r="A19" s="5" t="s">
        <v>76</v>
      </c>
      <c r="B19" s="19">
        <v>414090</v>
      </c>
    </row>
    <row r="20" spans="1:2" ht="15.75">
      <c r="A20" s="5" t="s">
        <v>77</v>
      </c>
      <c r="B20" s="19">
        <v>66948</v>
      </c>
    </row>
    <row r="21" spans="1:2" ht="15.75">
      <c r="A21" s="5" t="s">
        <v>78</v>
      </c>
      <c r="B21" s="19">
        <v>2454313</v>
      </c>
    </row>
    <row r="22" spans="1:2" ht="15.75">
      <c r="A22" s="5" t="s">
        <v>79</v>
      </c>
      <c r="B22" s="19">
        <v>160354</v>
      </c>
    </row>
    <row r="23" spans="1:2" ht="16.5" customHeight="1">
      <c r="A23" s="120" t="s">
        <v>80</v>
      </c>
      <c r="B23" s="19">
        <v>309334</v>
      </c>
    </row>
    <row r="24" spans="1:2" ht="15.75">
      <c r="A24" s="5" t="s">
        <v>965</v>
      </c>
      <c r="B24" s="19">
        <v>28080</v>
      </c>
    </row>
    <row r="25" spans="1:2" ht="15.75">
      <c r="A25" s="5" t="s">
        <v>81</v>
      </c>
      <c r="B25" s="19">
        <v>387354</v>
      </c>
    </row>
    <row r="26" spans="1:2" ht="15.75">
      <c r="A26" s="5" t="s">
        <v>966</v>
      </c>
      <c r="B26" s="19">
        <v>88402</v>
      </c>
    </row>
    <row r="27" spans="1:2" ht="15.75">
      <c r="A27" s="5" t="s">
        <v>83</v>
      </c>
      <c r="B27" s="19">
        <v>155554</v>
      </c>
    </row>
    <row r="28" spans="1:2" ht="15.75">
      <c r="A28" s="5" t="s">
        <v>89</v>
      </c>
      <c r="B28" s="19">
        <v>9576</v>
      </c>
    </row>
    <row r="29" spans="1:2" ht="15.75">
      <c r="A29" s="5" t="s">
        <v>967</v>
      </c>
      <c r="B29" s="19">
        <v>18000</v>
      </c>
    </row>
    <row r="30" spans="1:2" ht="15.75">
      <c r="A30" s="5" t="s">
        <v>969</v>
      </c>
      <c r="B30" s="19">
        <v>167725</v>
      </c>
    </row>
    <row r="31" spans="1:2" ht="15.75">
      <c r="A31" s="5" t="s">
        <v>968</v>
      </c>
      <c r="B31" s="19">
        <v>570000</v>
      </c>
    </row>
    <row r="32" spans="1:2" ht="15.75">
      <c r="A32" s="5" t="s">
        <v>84</v>
      </c>
      <c r="B32" s="19">
        <v>15000</v>
      </c>
    </row>
    <row r="33" spans="1:2" ht="31.5">
      <c r="A33" s="5" t="s">
        <v>88</v>
      </c>
      <c r="B33" s="19">
        <v>14928</v>
      </c>
    </row>
    <row r="34" spans="1:2" ht="15.75">
      <c r="A34" s="5" t="s">
        <v>85</v>
      </c>
      <c r="B34" s="20">
        <v>925058</v>
      </c>
    </row>
    <row r="35" spans="2:2" ht="15.75">
      <c r="B35" s="62">
        <f>SUM(B6:B34)</f>
        <v>6294580</v>
      </c>
    </row>
  </sheetData>
  <mergeCells count="2">
    <mergeCell ref="A2:B2"/>
    <mergeCell ref="A4:A5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0AA866-3660-474E-89BD-471BF53C76F0}">
  <dimension ref="A1:B32"/>
  <sheetViews>
    <sheetView workbookViewId="0" topLeftCell="A1">
      <selection pane="topLeft" activeCell="B4" sqref="B4"/>
    </sheetView>
  </sheetViews>
  <sheetFormatPr defaultColWidth="9.14428571428571" defaultRowHeight="15.75"/>
  <cols>
    <col min="1" max="1" width="63.1428571428571" style="1" customWidth="1"/>
    <col min="2" max="2" width="14.8571428571429" style="125" customWidth="1"/>
    <col min="3" max="16384" width="9.14285714285714" style="1"/>
  </cols>
  <sheetData>
    <row r="1" spans="2:2" ht="15.75">
      <c r="B1" s="122" t="s">
        <v>93</v>
      </c>
    </row>
    <row r="2" spans="1:2" ht="54.75" customHeight="1">
      <c r="A2" s="180" t="s">
        <v>94</v>
      </c>
      <c r="B2" s="180"/>
    </row>
    <row r="4" spans="1:2" ht="31.5">
      <c r="A4" s="178" t="s">
        <v>0</v>
      </c>
      <c r="B4" s="18" t="s">
        <v>980</v>
      </c>
    </row>
    <row r="5" spans="1:2" ht="15.75">
      <c r="A5" s="179"/>
      <c r="B5" s="18" t="s">
        <v>2</v>
      </c>
    </row>
    <row r="6" spans="1:2" ht="31.5">
      <c r="A6" s="5" t="s">
        <v>306</v>
      </c>
      <c r="B6" s="121">
        <v>3584</v>
      </c>
    </row>
    <row r="7" spans="1:2" ht="15.75">
      <c r="A7" s="5" t="s">
        <v>95</v>
      </c>
      <c r="B7" s="121">
        <v>1800</v>
      </c>
    </row>
    <row r="8" spans="1:2" ht="31.5">
      <c r="A8" s="5" t="s">
        <v>507</v>
      </c>
      <c r="B8" s="121">
        <v>22626</v>
      </c>
    </row>
    <row r="9" spans="1:2" ht="15.75">
      <c r="A9" s="5" t="s">
        <v>280</v>
      </c>
      <c r="B9" s="121">
        <v>18699</v>
      </c>
    </row>
    <row r="10" spans="1:2" ht="18.6" customHeight="1">
      <c r="A10" s="120" t="s">
        <v>509</v>
      </c>
      <c r="B10" s="121">
        <v>23176</v>
      </c>
    </row>
    <row r="11" spans="1:2" ht="15.75">
      <c r="A11" s="5" t="s">
        <v>970</v>
      </c>
      <c r="B11" s="121">
        <v>50000</v>
      </c>
    </row>
    <row r="12" spans="1:2" ht="15.75">
      <c r="A12" s="5" t="s">
        <v>294</v>
      </c>
      <c r="B12" s="121">
        <v>720000</v>
      </c>
    </row>
    <row r="13" spans="1:2" ht="31.5">
      <c r="A13" s="5" t="s">
        <v>295</v>
      </c>
      <c r="B13" s="121">
        <v>434469</v>
      </c>
    </row>
    <row r="14" spans="1:2" ht="31.5">
      <c r="A14" s="5" t="s">
        <v>96</v>
      </c>
      <c r="B14" s="121">
        <v>235208</v>
      </c>
    </row>
    <row r="15" spans="1:2" ht="31.5">
      <c r="A15" s="5" t="s">
        <v>615</v>
      </c>
      <c r="B15" s="121">
        <v>899984</v>
      </c>
    </row>
    <row r="16" spans="1:2" ht="31.5">
      <c r="A16" s="5" t="s">
        <v>296</v>
      </c>
      <c r="B16" s="121">
        <v>20000</v>
      </c>
    </row>
    <row r="17" spans="1:2" ht="31.5">
      <c r="A17" s="5" t="s">
        <v>98</v>
      </c>
      <c r="B17" s="121">
        <v>1481924</v>
      </c>
    </row>
    <row r="18" spans="1:2" ht="31.5">
      <c r="A18" s="5" t="s">
        <v>297</v>
      </c>
      <c r="B18" s="121">
        <v>900000</v>
      </c>
    </row>
    <row r="19" spans="1:2" ht="31.5">
      <c r="A19" s="5" t="s">
        <v>621</v>
      </c>
      <c r="B19" s="121">
        <v>400000</v>
      </c>
    </row>
    <row r="20" spans="1:2" ht="31.5">
      <c r="A20" s="5" t="s">
        <v>623</v>
      </c>
      <c r="B20" s="121">
        <v>573750</v>
      </c>
    </row>
    <row r="21" spans="1:2" ht="31.5">
      <c r="A21" s="5" t="s">
        <v>99</v>
      </c>
      <c r="B21" s="121">
        <v>67500</v>
      </c>
    </row>
    <row r="22" spans="1:2" ht="31.5">
      <c r="A22" s="5" t="s">
        <v>725</v>
      </c>
      <c r="B22" s="121">
        <v>17079</v>
      </c>
    </row>
    <row r="23" spans="1:2" ht="30" customHeight="1">
      <c r="A23" s="5" t="s">
        <v>794</v>
      </c>
      <c r="B23" s="121">
        <v>5666</v>
      </c>
    </row>
    <row r="24" spans="1:2" ht="15.75">
      <c r="A24" s="5" t="s">
        <v>104</v>
      </c>
      <c r="B24" s="121">
        <v>6352</v>
      </c>
    </row>
    <row r="25" spans="1:2" ht="15.75">
      <c r="A25" s="5" t="s">
        <v>100</v>
      </c>
      <c r="B25" s="121">
        <v>79719</v>
      </c>
    </row>
    <row r="26" spans="1:2" ht="31.5">
      <c r="A26" s="5" t="s">
        <v>101</v>
      </c>
      <c r="B26" s="121">
        <v>142594</v>
      </c>
    </row>
    <row r="27" spans="1:2" ht="31.5">
      <c r="A27" s="5" t="s">
        <v>301</v>
      </c>
      <c r="B27" s="121">
        <v>506543</v>
      </c>
    </row>
    <row r="28" spans="1:2" ht="31.5">
      <c r="A28" s="5" t="s">
        <v>291</v>
      </c>
      <c r="B28" s="121">
        <v>378898</v>
      </c>
    </row>
    <row r="29" spans="1:2" ht="31.5">
      <c r="A29" s="5" t="s">
        <v>950</v>
      </c>
      <c r="B29" s="121">
        <v>33225</v>
      </c>
    </row>
    <row r="30" spans="1:2" ht="31.5">
      <c r="A30" s="5" t="s">
        <v>102</v>
      </c>
      <c r="B30" s="121">
        <v>63312</v>
      </c>
    </row>
    <row r="31" spans="1:2" ht="31.5">
      <c r="A31" s="5" t="s">
        <v>103</v>
      </c>
      <c r="B31" s="123">
        <v>161650</v>
      </c>
    </row>
    <row r="32" spans="2:2" ht="15.75">
      <c r="B32" s="124">
        <f>SUM(B6:B31)</f>
        <v>7247758</v>
      </c>
    </row>
  </sheetData>
  <mergeCells count="2">
    <mergeCell ref="A2:B2"/>
    <mergeCell ref="A4:A5"/>
  </mergeCells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7B518B-3478-4815-8C0C-9E103C2AD8F6}">
  <dimension ref="A1:D35"/>
  <sheetViews>
    <sheetView workbookViewId="0" topLeftCell="A1">
      <selection pane="topLeft" activeCell="C21" sqref="C21"/>
    </sheetView>
  </sheetViews>
  <sheetFormatPr defaultRowHeight="15"/>
  <cols>
    <col min="1" max="1" width="33.7142857142857" customWidth="1"/>
    <col min="2" max="2" width="12.2857142857143" customWidth="1"/>
    <col min="3" max="3" width="27" customWidth="1"/>
    <col min="4" max="4" width="4.57142857142857" customWidth="1"/>
  </cols>
  <sheetData>
    <row r="1" spans="1:3" ht="15.75">
      <c r="A1" s="183" t="s">
        <v>323</v>
      </c>
      <c r="B1" s="183"/>
      <c r="C1" s="183"/>
    </row>
    <row r="2" spans="1:4" ht="17.25">
      <c r="A2" s="184" t="s">
        <v>324</v>
      </c>
      <c r="B2" s="184"/>
      <c r="C2" s="184"/>
      <c r="D2" s="77"/>
    </row>
    <row r="3" spans="1:4" ht="17.25">
      <c r="A3" s="184"/>
      <c r="B3" s="184"/>
      <c r="C3" s="184"/>
      <c r="D3" s="77"/>
    </row>
    <row r="4" spans="1:4" ht="17.25">
      <c r="A4" s="184"/>
      <c r="B4" s="184"/>
      <c r="C4" s="184"/>
      <c r="D4" s="77"/>
    </row>
    <row r="5" spans="1:3" ht="15.75">
      <c r="A5" s="185" t="s">
        <v>325</v>
      </c>
      <c r="B5" s="185"/>
      <c r="C5" s="185"/>
    </row>
    <row r="6" spans="1:3" ht="15.75">
      <c r="A6" s="78"/>
      <c r="B6" s="78"/>
      <c r="C6" s="78"/>
    </row>
    <row r="7" spans="1:3" ht="15.75">
      <c r="A7" s="186" t="s">
        <v>0</v>
      </c>
      <c r="B7" s="186" t="s">
        <v>1</v>
      </c>
      <c r="C7" s="23" t="s">
        <v>980</v>
      </c>
    </row>
    <row r="8" spans="1:3" ht="27.95" customHeight="1">
      <c r="A8" s="187"/>
      <c r="B8" s="187"/>
      <c r="C8" s="23" t="s">
        <v>2</v>
      </c>
    </row>
    <row r="9" spans="1:3" ht="15.75">
      <c r="A9" s="181" t="s">
        <v>326</v>
      </c>
      <c r="B9" s="182"/>
      <c r="C9" s="79">
        <v>40807009</v>
      </c>
    </row>
    <row r="10" spans="1:3" ht="15.75">
      <c r="A10" s="80" t="s">
        <v>327</v>
      </c>
      <c r="B10" s="76" t="s">
        <v>328</v>
      </c>
      <c r="C10" s="127">
        <v>3323786</v>
      </c>
    </row>
    <row r="11" spans="1:3" ht="15.75">
      <c r="A11" s="81"/>
      <c r="B11" s="82"/>
      <c r="C11" s="128"/>
    </row>
    <row r="12" spans="1:3" ht="15.75">
      <c r="A12" s="81" t="s">
        <v>329</v>
      </c>
      <c r="B12" s="83" t="s">
        <v>330</v>
      </c>
      <c r="C12" s="128">
        <v>2420609</v>
      </c>
    </row>
    <row r="13" spans="1:3" ht="15.75">
      <c r="A13" s="81" t="s">
        <v>331</v>
      </c>
      <c r="B13" s="83" t="s">
        <v>332</v>
      </c>
      <c r="C13" s="128">
        <v>67010</v>
      </c>
    </row>
    <row r="14" spans="1:3" ht="15.75">
      <c r="A14" s="81" t="s">
        <v>333</v>
      </c>
      <c r="B14" s="83" t="s">
        <v>334</v>
      </c>
      <c r="C14" s="128">
        <v>81038</v>
      </c>
    </row>
    <row r="15" spans="1:3" ht="15.75">
      <c r="A15" s="81" t="s">
        <v>335</v>
      </c>
      <c r="B15" s="83" t="s">
        <v>336</v>
      </c>
      <c r="C15" s="128">
        <v>755129</v>
      </c>
    </row>
    <row r="16" spans="1:3" ht="15.75">
      <c r="A16" s="81"/>
      <c r="B16" s="83"/>
      <c r="C16" s="128"/>
    </row>
    <row r="17" spans="1:3" ht="15.75">
      <c r="A17" s="84" t="s">
        <v>337</v>
      </c>
      <c r="B17" s="23" t="s">
        <v>338</v>
      </c>
      <c r="C17" s="126">
        <v>4955</v>
      </c>
    </row>
    <row r="18" spans="1:3" ht="15.75">
      <c r="A18" s="14"/>
      <c r="B18" s="85"/>
      <c r="C18" s="129"/>
    </row>
    <row r="19" spans="1:3" ht="15.75">
      <c r="A19" s="84" t="s">
        <v>339</v>
      </c>
      <c r="B19" s="23" t="s">
        <v>340</v>
      </c>
      <c r="C19" s="126">
        <v>403984</v>
      </c>
    </row>
    <row r="20" spans="1:3" ht="15.75">
      <c r="A20" s="14"/>
      <c r="B20" s="85"/>
      <c r="C20" s="129"/>
    </row>
    <row r="21" spans="1:3" ht="15.75">
      <c r="A21" s="84" t="s">
        <v>341</v>
      </c>
      <c r="B21" s="23" t="s">
        <v>342</v>
      </c>
      <c r="C21" s="126">
        <v>833807</v>
      </c>
    </row>
    <row r="22" spans="1:3" ht="15.75">
      <c r="A22" s="14"/>
      <c r="B22" s="85"/>
      <c r="C22" s="129"/>
    </row>
    <row r="23" spans="1:3" ht="15.75">
      <c r="A23" s="84" t="s">
        <v>343</v>
      </c>
      <c r="B23" s="86" t="s">
        <v>344</v>
      </c>
      <c r="C23" s="126">
        <v>60600</v>
      </c>
    </row>
    <row r="24" spans="1:3" ht="15.75">
      <c r="A24" s="84"/>
      <c r="B24" s="86"/>
      <c r="C24" s="126"/>
    </row>
    <row r="25" spans="1:3" ht="31.5">
      <c r="A25" s="84" t="s">
        <v>345</v>
      </c>
      <c r="B25" s="23" t="s">
        <v>346</v>
      </c>
      <c r="C25" s="126">
        <v>13932949</v>
      </c>
    </row>
    <row r="26" spans="1:3" ht="15.75">
      <c r="A26" s="14"/>
      <c r="B26" s="85"/>
      <c r="C26" s="129"/>
    </row>
    <row r="27" spans="1:3" ht="15.75">
      <c r="A27" s="84" t="s">
        <v>347</v>
      </c>
      <c r="B27" s="23" t="s">
        <v>348</v>
      </c>
      <c r="C27" s="126">
        <v>58824</v>
      </c>
    </row>
    <row r="28" spans="1:3" ht="15.75">
      <c r="A28" s="14"/>
      <c r="B28" s="85"/>
      <c r="C28" s="129"/>
    </row>
    <row r="29" spans="1:3" ht="15.75">
      <c r="A29" s="84" t="s">
        <v>349</v>
      </c>
      <c r="B29" s="23" t="s">
        <v>350</v>
      </c>
      <c r="C29" s="126">
        <v>2447829</v>
      </c>
    </row>
    <row r="30" spans="1:3" ht="15.75">
      <c r="A30" s="14"/>
      <c r="B30" s="85"/>
      <c r="C30" s="129"/>
    </row>
    <row r="31" spans="1:3" ht="15.75">
      <c r="A31" s="84" t="s">
        <v>351</v>
      </c>
      <c r="B31" s="23" t="s">
        <v>352</v>
      </c>
      <c r="C31" s="126">
        <v>14080139</v>
      </c>
    </row>
    <row r="32" spans="1:3" ht="15.75">
      <c r="A32" s="14"/>
      <c r="B32" s="85"/>
      <c r="C32" s="129"/>
    </row>
    <row r="33" spans="1:3" ht="15.75">
      <c r="A33" s="84" t="s">
        <v>353</v>
      </c>
      <c r="B33" s="23" t="s">
        <v>354</v>
      </c>
      <c r="C33" s="126">
        <v>5660136</v>
      </c>
    </row>
    <row r="34" spans="3:3" ht="15">
      <c r="C34" s="87"/>
    </row>
    <row r="35" spans="3:3" ht="15">
      <c r="C35" s="87"/>
    </row>
  </sheetData>
  <mergeCells count="6">
    <mergeCell ref="A9:B9"/>
    <mergeCell ref="A1:C1"/>
    <mergeCell ref="A2:C4"/>
    <mergeCell ref="A5:C5"/>
    <mergeCell ref="A7:A8"/>
    <mergeCell ref="B7:B8"/>
  </mergeCells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208D0C-A36D-42C5-9F09-76384848E057}">
  <dimension ref="A1:C39"/>
  <sheetViews>
    <sheetView workbookViewId="0" topLeftCell="A1">
      <selection pane="topLeft" activeCell="C16" sqref="C16"/>
    </sheetView>
  </sheetViews>
  <sheetFormatPr defaultColWidth="8.85428571428571" defaultRowHeight="15"/>
  <cols>
    <col min="1" max="1" width="42.7142857142857" style="21" customWidth="1"/>
    <col min="2" max="2" width="12.1428571428571" style="21" customWidth="1"/>
    <col min="3" max="3" width="17.2857142857143" style="21" customWidth="1"/>
    <col min="4" max="16384" width="8.85714285714286" style="21"/>
  </cols>
  <sheetData>
    <row r="1" spans="1:3" ht="15">
      <c r="A1" s="188" t="s">
        <v>355</v>
      </c>
      <c r="B1" s="188"/>
      <c r="C1" s="188"/>
    </row>
    <row r="2" spans="1:3" ht="15">
      <c r="A2" s="188"/>
      <c r="B2" s="188"/>
      <c r="C2" s="188"/>
    </row>
    <row r="3" spans="1:3" ht="15">
      <c r="A3" s="184" t="s">
        <v>324</v>
      </c>
      <c r="B3" s="184"/>
      <c r="C3" s="184"/>
    </row>
    <row r="4" spans="1:3" ht="15">
      <c r="A4" s="184"/>
      <c r="B4" s="184"/>
      <c r="C4" s="184"/>
    </row>
    <row r="5" spans="1:3" ht="15">
      <c r="A5" s="189" t="s">
        <v>356</v>
      </c>
      <c r="B5" s="189"/>
      <c r="C5" s="189"/>
    </row>
    <row r="6" spans="1:3" ht="6.75" customHeight="1">
      <c r="A6" s="190"/>
      <c r="B6" s="190"/>
      <c r="C6" s="190"/>
    </row>
    <row r="7" spans="1:3" ht="28.5">
      <c r="A7" s="191" t="s">
        <v>0</v>
      </c>
      <c r="B7" s="191" t="s">
        <v>1</v>
      </c>
      <c r="C7" s="89" t="s">
        <v>980</v>
      </c>
    </row>
    <row r="8" spans="1:3" ht="24.95" customHeight="1">
      <c r="A8" s="192"/>
      <c r="B8" s="192"/>
      <c r="C8" s="89" t="s">
        <v>2</v>
      </c>
    </row>
    <row r="9" spans="1:3" ht="19.5">
      <c r="A9" s="89" t="s">
        <v>357</v>
      </c>
      <c r="B9" s="90"/>
      <c r="C9" s="130">
        <v>40807009</v>
      </c>
    </row>
    <row r="10" spans="1:3" ht="15">
      <c r="A10" s="91"/>
      <c r="B10" s="88"/>
      <c r="C10" s="92"/>
    </row>
    <row r="11" spans="1:3" ht="15.75">
      <c r="A11" s="25" t="s">
        <v>358</v>
      </c>
      <c r="B11" s="14" t="s">
        <v>359</v>
      </c>
      <c r="C11" s="131">
        <v>16725441</v>
      </c>
    </row>
    <row r="12" spans="1:3" ht="15">
      <c r="A12" s="93" t="s">
        <v>360</v>
      </c>
      <c r="B12" s="26" t="s">
        <v>361</v>
      </c>
      <c r="C12" s="27">
        <v>13243149</v>
      </c>
    </row>
    <row r="13" spans="1:3" ht="30">
      <c r="A13" s="26" t="s">
        <v>362</v>
      </c>
      <c r="B13" s="26" t="s">
        <v>363</v>
      </c>
      <c r="C13" s="27">
        <v>3482292</v>
      </c>
    </row>
    <row r="14" spans="1:3" ht="15">
      <c r="A14" s="26"/>
      <c r="B14" s="26"/>
      <c r="C14" s="27"/>
    </row>
    <row r="15" spans="1:3" ht="15.75">
      <c r="A15" s="25" t="s">
        <v>364</v>
      </c>
      <c r="B15" s="14" t="s">
        <v>365</v>
      </c>
      <c r="C15" s="131">
        <v>8149403</v>
      </c>
    </row>
    <row r="16" spans="1:3" ht="30">
      <c r="A16" s="26" t="s">
        <v>366</v>
      </c>
      <c r="B16" s="26" t="s">
        <v>367</v>
      </c>
      <c r="C16" s="27">
        <v>58508</v>
      </c>
    </row>
    <row r="17" spans="1:3" ht="15">
      <c r="A17" s="26" t="s">
        <v>368</v>
      </c>
      <c r="B17" s="26" t="s">
        <v>369</v>
      </c>
      <c r="C17" s="27">
        <v>5720275</v>
      </c>
    </row>
    <row r="18" spans="1:3" ht="30">
      <c r="A18" s="26" t="s">
        <v>370</v>
      </c>
      <c r="B18" s="26" t="s">
        <v>371</v>
      </c>
      <c r="C18" s="27">
        <v>2218477</v>
      </c>
    </row>
    <row r="19" spans="1:3" ht="15">
      <c r="A19" s="26" t="s">
        <v>372</v>
      </c>
      <c r="B19" s="26" t="s">
        <v>373</v>
      </c>
      <c r="C19" s="27">
        <v>19196</v>
      </c>
    </row>
    <row r="20" spans="1:3" ht="30">
      <c r="A20" s="26" t="s">
        <v>374</v>
      </c>
      <c r="B20" s="26" t="s">
        <v>375</v>
      </c>
      <c r="C20" s="27">
        <v>132947</v>
      </c>
    </row>
    <row r="21" spans="1:3" ht="15">
      <c r="A21" s="26"/>
      <c r="B21" s="26"/>
      <c r="C21" s="27"/>
    </row>
    <row r="22" spans="1:3" ht="15.75">
      <c r="A22" s="25" t="s">
        <v>376</v>
      </c>
      <c r="B22" s="14" t="s">
        <v>377</v>
      </c>
      <c r="C22" s="131">
        <v>165300</v>
      </c>
    </row>
    <row r="23" spans="1:3" ht="30">
      <c r="A23" s="26" t="s">
        <v>378</v>
      </c>
      <c r="B23" s="26" t="s">
        <v>379</v>
      </c>
      <c r="C23" s="27">
        <v>165300</v>
      </c>
    </row>
    <row r="24" spans="1:3" ht="15">
      <c r="A24" s="26"/>
      <c r="B24" s="26"/>
      <c r="C24" s="27"/>
    </row>
    <row r="25" spans="1:3" ht="15.75">
      <c r="A25" s="25" t="s">
        <v>380</v>
      </c>
      <c r="B25" s="14" t="s">
        <v>381</v>
      </c>
      <c r="C25" s="131">
        <v>716929</v>
      </c>
    </row>
    <row r="26" spans="1:3" ht="15">
      <c r="A26" s="26" t="s">
        <v>382</v>
      </c>
      <c r="B26" s="26" t="s">
        <v>383</v>
      </c>
      <c r="C26" s="27">
        <v>1624</v>
      </c>
    </row>
    <row r="27" spans="1:3" ht="15">
      <c r="A27" s="26" t="s">
        <v>384</v>
      </c>
      <c r="B27" s="26" t="s">
        <v>385</v>
      </c>
      <c r="C27" s="27">
        <v>715305</v>
      </c>
    </row>
    <row r="28" spans="1:3" ht="15">
      <c r="A28" s="26"/>
      <c r="B28" s="26"/>
      <c r="C28" s="27"/>
    </row>
    <row r="29" spans="1:3" ht="15.75">
      <c r="A29" s="25" t="s">
        <v>386</v>
      </c>
      <c r="B29" s="14" t="s">
        <v>387</v>
      </c>
      <c r="C29" s="131">
        <v>12900784</v>
      </c>
    </row>
    <row r="30" spans="1:3" ht="15">
      <c r="A30" s="26" t="s">
        <v>388</v>
      </c>
      <c r="B30" s="26" t="s">
        <v>389</v>
      </c>
      <c r="C30" s="27">
        <v>32816</v>
      </c>
    </row>
    <row r="31" spans="1:3" ht="15">
      <c r="A31" s="26" t="s">
        <v>390</v>
      </c>
      <c r="B31" s="26" t="s">
        <v>391</v>
      </c>
      <c r="C31" s="27">
        <v>12867968</v>
      </c>
    </row>
    <row r="32" spans="1:3" ht="15">
      <c r="A32" s="26"/>
      <c r="B32" s="26"/>
      <c r="C32" s="27"/>
    </row>
    <row r="33" spans="1:3" ht="15.75">
      <c r="A33" s="25" t="s">
        <v>392</v>
      </c>
      <c r="B33" s="14" t="s">
        <v>393</v>
      </c>
      <c r="C33" s="131">
        <v>1661760</v>
      </c>
    </row>
    <row r="34" spans="1:3" ht="15">
      <c r="A34" s="26" t="s">
        <v>394</v>
      </c>
      <c r="B34" s="26" t="s">
        <v>395</v>
      </c>
      <c r="C34" s="27">
        <v>779197</v>
      </c>
    </row>
    <row r="35" spans="1:3" ht="15">
      <c r="A35" s="26" t="s">
        <v>396</v>
      </c>
      <c r="B35" s="26" t="s">
        <v>397</v>
      </c>
      <c r="C35" s="27">
        <v>5100</v>
      </c>
    </row>
    <row r="36" spans="1:3" ht="30">
      <c r="A36" s="26" t="s">
        <v>398</v>
      </c>
      <c r="B36" s="26" t="s">
        <v>399</v>
      </c>
      <c r="C36" s="27">
        <v>877463</v>
      </c>
    </row>
    <row r="37" spans="1:3" ht="15">
      <c r="A37" s="26"/>
      <c r="B37" s="26"/>
      <c r="C37" s="27"/>
    </row>
    <row r="38" spans="1:3" ht="47.25">
      <c r="A38" s="25" t="s">
        <v>400</v>
      </c>
      <c r="B38" s="14" t="s">
        <v>401</v>
      </c>
      <c r="C38" s="131">
        <v>487392</v>
      </c>
    </row>
    <row r="39" spans="1:3" ht="30">
      <c r="A39" s="26" t="s">
        <v>402</v>
      </c>
      <c r="B39" s="26" t="s">
        <v>403</v>
      </c>
      <c r="C39" s="27">
        <v>442564</v>
      </c>
    </row>
  </sheetData>
  <mergeCells count="5">
    <mergeCell ref="A1:C2"/>
    <mergeCell ref="A3:C4"/>
    <mergeCell ref="A5:C6"/>
    <mergeCell ref="A7:A8"/>
    <mergeCell ref="B7:B8"/>
  </mergeCells>
  <pageMargins left="0.7" right="0.7" top="0.75" bottom="0.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A90806-35EC-49B5-9BE6-CF9FE63128E8}">
  <sheetPr>
    <pageSetUpPr fitToPage="1"/>
  </sheetPr>
  <dimension ref="A1:K322"/>
  <sheetViews>
    <sheetView workbookViewId="0" topLeftCell="A1">
      <selection pane="topLeft" activeCell="M12" sqref="M11:M12"/>
    </sheetView>
  </sheetViews>
  <sheetFormatPr defaultRowHeight="15"/>
  <cols>
    <col min="2" max="2" width="23" customWidth="1"/>
    <col min="3" max="3" width="12.2857142857143" style="32" customWidth="1"/>
    <col min="4" max="4" width="13" style="32" customWidth="1"/>
    <col min="5" max="5" width="10.5714285714286" customWidth="1"/>
    <col min="6" max="6" width="12.1428571428571" customWidth="1"/>
    <col min="7" max="7" width="10.5714285714286" customWidth="1"/>
    <col min="8" max="8" width="10.1428571428571" customWidth="1"/>
    <col min="9" max="9" width="11.8571428571429" style="32" customWidth="1"/>
    <col min="10" max="10" width="12.1428571428571" style="32" customWidth="1"/>
    <col min="11" max="11" width="11.4285714285714" style="32" customWidth="1"/>
  </cols>
  <sheetData>
    <row r="1" spans="1:11" ht="15">
      <c r="A1" s="214" t="s">
        <v>407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5">
      <c r="A2" s="215" t="s">
        <v>408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1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22.5">
      <c r="A4" s="147" t="s">
        <v>409</v>
      </c>
      <c r="B4" s="148" t="s">
        <v>410</v>
      </c>
      <c r="C4" s="148" t="s">
        <v>411</v>
      </c>
      <c r="D4" s="217" t="s">
        <v>412</v>
      </c>
      <c r="E4" s="217"/>
      <c r="F4" s="217"/>
      <c r="G4" s="217"/>
      <c r="H4" s="217"/>
      <c r="I4" s="217" t="s">
        <v>413</v>
      </c>
      <c r="J4" s="218"/>
      <c r="K4" s="148" t="s">
        <v>414</v>
      </c>
    </row>
    <row r="5" spans="1:11" ht="38.25">
      <c r="A5" s="149"/>
      <c r="B5" s="146"/>
      <c r="C5" s="146"/>
      <c r="D5" s="146" t="s">
        <v>415</v>
      </c>
      <c r="E5" s="146" t="s">
        <v>416</v>
      </c>
      <c r="F5" s="146" t="s">
        <v>417</v>
      </c>
      <c r="G5" s="146" t="s">
        <v>418</v>
      </c>
      <c r="H5" s="146" t="s">
        <v>419</v>
      </c>
      <c r="I5" s="146" t="s">
        <v>284</v>
      </c>
      <c r="J5" s="146" t="s">
        <v>420</v>
      </c>
      <c r="K5" s="150"/>
    </row>
    <row r="6" spans="1:11" ht="15">
      <c r="A6" s="151"/>
      <c r="B6" s="148"/>
      <c r="C6" s="152"/>
      <c r="D6" s="153" t="s">
        <v>421</v>
      </c>
      <c r="E6" s="153" t="s">
        <v>422</v>
      </c>
      <c r="F6" s="153" t="s">
        <v>423</v>
      </c>
      <c r="G6" s="153" t="s">
        <v>424</v>
      </c>
      <c r="H6" s="153" t="s">
        <v>425</v>
      </c>
      <c r="I6" s="152"/>
      <c r="J6" s="152"/>
      <c r="K6" s="154"/>
    </row>
    <row r="7" spans="1:11" ht="15">
      <c r="A7" s="219" t="s">
        <v>327</v>
      </c>
      <c r="B7" s="220"/>
      <c r="C7" s="220"/>
      <c r="D7" s="220"/>
      <c r="E7" s="220"/>
      <c r="F7" s="220"/>
      <c r="G7" s="220"/>
      <c r="H7" s="220"/>
      <c r="I7" s="220"/>
      <c r="J7" s="220"/>
      <c r="K7" s="221"/>
    </row>
    <row r="8" spans="1:11" ht="15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4"/>
    </row>
    <row r="9" spans="1:11" ht="15">
      <c r="A9" s="162" t="s">
        <v>426</v>
      </c>
      <c r="B9" s="158" t="s">
        <v>427</v>
      </c>
      <c r="C9" s="163">
        <v>1389141</v>
      </c>
      <c r="D9" s="163"/>
      <c r="E9" s="163"/>
      <c r="F9" s="164"/>
      <c r="G9" s="164"/>
      <c r="H9" s="164"/>
      <c r="I9" s="163"/>
      <c r="J9" s="163"/>
      <c r="K9" s="165">
        <f>SUM(C9:J9)</f>
        <v>1389141</v>
      </c>
    </row>
    <row r="10" spans="1:11" ht="15">
      <c r="A10" s="162" t="s">
        <v>428</v>
      </c>
      <c r="B10" s="158" t="s">
        <v>429</v>
      </c>
      <c r="C10" s="163">
        <v>3043</v>
      </c>
      <c r="D10" s="163">
        <v>7100</v>
      </c>
      <c r="E10" s="163"/>
      <c r="F10" s="164"/>
      <c r="G10" s="164"/>
      <c r="H10" s="164"/>
      <c r="I10" s="163"/>
      <c r="J10" s="163"/>
      <c r="K10" s="165">
        <f>SUM(C10:J10)</f>
        <v>10143</v>
      </c>
    </row>
    <row r="11" spans="1:11" ht="15">
      <c r="A11" s="162" t="s">
        <v>430</v>
      </c>
      <c r="B11" s="158" t="s">
        <v>431</v>
      </c>
      <c r="C11" s="163">
        <v>35514</v>
      </c>
      <c r="D11" s="163"/>
      <c r="E11" s="163"/>
      <c r="F11" s="164"/>
      <c r="G11" s="164"/>
      <c r="H11" s="164"/>
      <c r="I11" s="163"/>
      <c r="J11" s="163"/>
      <c r="K11" s="165">
        <f t="shared" si="0" ref="K11:K16">C11+D11+E11+I11+J11</f>
        <v>35514</v>
      </c>
    </row>
    <row r="12" spans="1:11" ht="15">
      <c r="A12" s="162" t="s">
        <v>432</v>
      </c>
      <c r="B12" s="158" t="s">
        <v>433</v>
      </c>
      <c r="C12" s="163">
        <v>26857</v>
      </c>
      <c r="D12" s="163"/>
      <c r="E12" s="163"/>
      <c r="F12" s="164"/>
      <c r="G12" s="164"/>
      <c r="H12" s="164"/>
      <c r="I12" s="163"/>
      <c r="J12" s="163"/>
      <c r="K12" s="165">
        <f t="shared" si="0"/>
        <v>26857</v>
      </c>
    </row>
    <row r="13" spans="1:11" ht="15">
      <c r="A13" s="162" t="s">
        <v>434</v>
      </c>
      <c r="B13" s="158" t="s">
        <v>435</v>
      </c>
      <c r="C13" s="163">
        <v>225146</v>
      </c>
      <c r="D13" s="163"/>
      <c r="E13" s="163"/>
      <c r="F13" s="164"/>
      <c r="G13" s="164"/>
      <c r="H13" s="164"/>
      <c r="I13" s="163"/>
      <c r="J13" s="163"/>
      <c r="K13" s="165">
        <f t="shared" si="0"/>
        <v>225146</v>
      </c>
    </row>
    <row r="14" spans="1:11" ht="15">
      <c r="A14" s="162" t="s">
        <v>436</v>
      </c>
      <c r="B14" s="158" t="s">
        <v>437</v>
      </c>
      <c r="C14" s="163">
        <v>70661</v>
      </c>
      <c r="D14" s="163"/>
      <c r="E14" s="163"/>
      <c r="F14" s="164"/>
      <c r="G14" s="164"/>
      <c r="H14" s="164"/>
      <c r="I14" s="163"/>
      <c r="J14" s="163"/>
      <c r="K14" s="165">
        <f t="shared" si="0"/>
        <v>70661</v>
      </c>
    </row>
    <row r="15" spans="1:11" ht="15">
      <c r="A15" s="162" t="s">
        <v>438</v>
      </c>
      <c r="B15" s="158" t="s">
        <v>439</v>
      </c>
      <c r="C15" s="163">
        <v>110151</v>
      </c>
      <c r="D15" s="163"/>
      <c r="E15" s="163"/>
      <c r="F15" s="164"/>
      <c r="G15" s="164"/>
      <c r="H15" s="164"/>
      <c r="I15" s="163"/>
      <c r="J15" s="163"/>
      <c r="K15" s="165">
        <f t="shared" si="0"/>
        <v>110151</v>
      </c>
    </row>
    <row r="16" spans="1:11" ht="15">
      <c r="A16" s="162" t="s">
        <v>440</v>
      </c>
      <c r="B16" s="158" t="s">
        <v>441</v>
      </c>
      <c r="C16" s="163">
        <v>62638</v>
      </c>
      <c r="D16" s="163"/>
      <c r="E16" s="163"/>
      <c r="F16" s="164"/>
      <c r="G16" s="164"/>
      <c r="H16" s="164"/>
      <c r="I16" s="163"/>
      <c r="J16" s="163"/>
      <c r="K16" s="165">
        <f t="shared" si="0"/>
        <v>62638</v>
      </c>
    </row>
    <row r="17" spans="1:11" ht="15.95" customHeight="1">
      <c r="A17" s="162" t="s">
        <v>442</v>
      </c>
      <c r="B17" s="158" t="s">
        <v>443</v>
      </c>
      <c r="C17" s="163">
        <v>3043</v>
      </c>
      <c r="D17" s="163">
        <v>7100</v>
      </c>
      <c r="E17" s="163"/>
      <c r="F17" s="164"/>
      <c r="G17" s="164"/>
      <c r="H17" s="164"/>
      <c r="I17" s="163"/>
      <c r="J17" s="163"/>
      <c r="K17" s="165">
        <f>SUM(C17:J17)</f>
        <v>10143</v>
      </c>
    </row>
    <row r="18" spans="1:11" ht="15">
      <c r="A18" s="162" t="s">
        <v>444</v>
      </c>
      <c r="B18" s="158" t="s">
        <v>445</v>
      </c>
      <c r="C18" s="163">
        <v>35125</v>
      </c>
      <c r="D18" s="163"/>
      <c r="E18" s="163"/>
      <c r="F18" s="164"/>
      <c r="G18" s="164"/>
      <c r="H18" s="164"/>
      <c r="I18" s="163"/>
      <c r="J18" s="163"/>
      <c r="K18" s="165">
        <f t="shared" si="1" ref="K18:K35">C18+D18+E18+I18+J18</f>
        <v>35125</v>
      </c>
    </row>
    <row r="19" spans="1:11" ht="15">
      <c r="A19" s="162" t="s">
        <v>446</v>
      </c>
      <c r="B19" s="158" t="s">
        <v>447</v>
      </c>
      <c r="C19" s="163">
        <v>64337</v>
      </c>
      <c r="D19" s="163"/>
      <c r="E19" s="163"/>
      <c r="F19" s="164"/>
      <c r="G19" s="164"/>
      <c r="H19" s="164"/>
      <c r="I19" s="163"/>
      <c r="J19" s="163"/>
      <c r="K19" s="165">
        <f t="shared" si="1"/>
        <v>64337</v>
      </c>
    </row>
    <row r="20" spans="1:11" ht="25.5">
      <c r="A20" s="162" t="s">
        <v>448</v>
      </c>
      <c r="B20" s="158" t="s">
        <v>449</v>
      </c>
      <c r="C20" s="163"/>
      <c r="D20" s="163">
        <v>2304</v>
      </c>
      <c r="E20" s="163"/>
      <c r="F20" s="164"/>
      <c r="G20" s="164"/>
      <c r="H20" s="164"/>
      <c r="I20" s="163"/>
      <c r="J20" s="163"/>
      <c r="K20" s="165">
        <f t="shared" si="1"/>
        <v>2304</v>
      </c>
    </row>
    <row r="21" spans="1:11" ht="15">
      <c r="A21" s="162" t="s">
        <v>450</v>
      </c>
      <c r="B21" s="158" t="s">
        <v>451</v>
      </c>
      <c r="C21" s="163">
        <v>73001</v>
      </c>
      <c r="D21" s="163"/>
      <c r="E21" s="163"/>
      <c r="F21" s="164"/>
      <c r="G21" s="164"/>
      <c r="H21" s="164"/>
      <c r="I21" s="163"/>
      <c r="J21" s="163"/>
      <c r="K21" s="165">
        <f t="shared" si="1"/>
        <v>73001</v>
      </c>
    </row>
    <row r="22" spans="1:11" ht="16.5" customHeight="1">
      <c r="A22" s="162" t="s">
        <v>452</v>
      </c>
      <c r="B22" s="158" t="s">
        <v>453</v>
      </c>
      <c r="C22" s="163"/>
      <c r="D22" s="163">
        <v>3648</v>
      </c>
      <c r="E22" s="163"/>
      <c r="F22" s="164"/>
      <c r="G22" s="164"/>
      <c r="H22" s="164"/>
      <c r="I22" s="163"/>
      <c r="J22" s="163"/>
      <c r="K22" s="165">
        <f t="shared" si="1"/>
        <v>3648</v>
      </c>
    </row>
    <row r="23" spans="1:11" ht="15">
      <c r="A23" s="162" t="s">
        <v>454</v>
      </c>
      <c r="B23" s="158" t="s">
        <v>455</v>
      </c>
      <c r="C23" s="163">
        <v>25620</v>
      </c>
      <c r="D23" s="163"/>
      <c r="E23" s="163"/>
      <c r="F23" s="164"/>
      <c r="G23" s="164"/>
      <c r="H23" s="164"/>
      <c r="I23" s="163"/>
      <c r="J23" s="163"/>
      <c r="K23" s="165">
        <f t="shared" si="1"/>
        <v>25620</v>
      </c>
    </row>
    <row r="24" spans="1:11" ht="15">
      <c r="A24" s="162" t="s">
        <v>456</v>
      </c>
      <c r="B24" s="158" t="s">
        <v>457</v>
      </c>
      <c r="C24" s="163">
        <v>28420</v>
      </c>
      <c r="D24" s="163"/>
      <c r="E24" s="163"/>
      <c r="F24" s="164"/>
      <c r="G24" s="164"/>
      <c r="H24" s="164"/>
      <c r="I24" s="163"/>
      <c r="J24" s="163"/>
      <c r="K24" s="165">
        <f t="shared" si="1"/>
        <v>28420</v>
      </c>
    </row>
    <row r="25" spans="1:11" ht="15">
      <c r="A25" s="162" t="s">
        <v>458</v>
      </c>
      <c r="B25" s="158" t="s">
        <v>459</v>
      </c>
      <c r="C25" s="163">
        <v>23855</v>
      </c>
      <c r="D25" s="163"/>
      <c r="E25" s="163"/>
      <c r="F25" s="164"/>
      <c r="G25" s="164"/>
      <c r="H25" s="164"/>
      <c r="I25" s="163"/>
      <c r="J25" s="163"/>
      <c r="K25" s="165">
        <f t="shared" si="1"/>
        <v>23855</v>
      </c>
    </row>
    <row r="26" spans="1:11" ht="25.5">
      <c r="A26" s="162" t="s">
        <v>460</v>
      </c>
      <c r="B26" s="158" t="s">
        <v>461</v>
      </c>
      <c r="C26" s="163">
        <v>31097</v>
      </c>
      <c r="D26" s="163"/>
      <c r="E26" s="163"/>
      <c r="F26" s="164"/>
      <c r="G26" s="164"/>
      <c r="H26" s="164"/>
      <c r="I26" s="163"/>
      <c r="J26" s="163"/>
      <c r="K26" s="165">
        <f t="shared" si="1"/>
        <v>31097</v>
      </c>
    </row>
    <row r="27" spans="1:11" ht="15">
      <c r="A27" s="162" t="s">
        <v>462</v>
      </c>
      <c r="B27" s="158" t="s">
        <v>463</v>
      </c>
      <c r="C27" s="163">
        <v>30737</v>
      </c>
      <c r="D27" s="163"/>
      <c r="E27" s="163"/>
      <c r="F27" s="164"/>
      <c r="G27" s="164"/>
      <c r="H27" s="164"/>
      <c r="I27" s="163"/>
      <c r="J27" s="163"/>
      <c r="K27" s="165">
        <f t="shared" si="1"/>
        <v>30737</v>
      </c>
    </row>
    <row r="28" spans="1:11" ht="15">
      <c r="A28" s="162" t="s">
        <v>464</v>
      </c>
      <c r="B28" s="158" t="s">
        <v>465</v>
      </c>
      <c r="C28" s="163">
        <v>30346</v>
      </c>
      <c r="D28" s="163"/>
      <c r="E28" s="163"/>
      <c r="F28" s="164"/>
      <c r="G28" s="164"/>
      <c r="H28" s="164"/>
      <c r="I28" s="163"/>
      <c r="J28" s="163"/>
      <c r="K28" s="165">
        <f t="shared" si="1"/>
        <v>30346</v>
      </c>
    </row>
    <row r="29" spans="1:11" ht="15">
      <c r="A29" s="162" t="s">
        <v>466</v>
      </c>
      <c r="B29" s="158" t="s">
        <v>467</v>
      </c>
      <c r="C29" s="163">
        <v>55998</v>
      </c>
      <c r="D29" s="163"/>
      <c r="E29" s="163"/>
      <c r="F29" s="164"/>
      <c r="G29" s="164"/>
      <c r="H29" s="164"/>
      <c r="I29" s="163"/>
      <c r="J29" s="163"/>
      <c r="K29" s="165">
        <f t="shared" si="1"/>
        <v>55998</v>
      </c>
    </row>
    <row r="30" spans="1:11" ht="25.5">
      <c r="A30" s="162" t="s">
        <v>468</v>
      </c>
      <c r="B30" s="158" t="s">
        <v>469</v>
      </c>
      <c r="C30" s="163">
        <v>3043</v>
      </c>
      <c r="D30" s="163">
        <v>7100</v>
      </c>
      <c r="E30" s="163"/>
      <c r="F30" s="164"/>
      <c r="G30" s="164"/>
      <c r="H30" s="164"/>
      <c r="I30" s="163"/>
      <c r="J30" s="163"/>
      <c r="K30" s="165">
        <f t="shared" si="1"/>
        <v>10143</v>
      </c>
    </row>
    <row r="31" spans="1:11" ht="15">
      <c r="A31" s="162" t="s">
        <v>470</v>
      </c>
      <c r="B31" s="158" t="s">
        <v>471</v>
      </c>
      <c r="C31" s="163">
        <v>42939</v>
      </c>
      <c r="D31" s="163"/>
      <c r="E31" s="163"/>
      <c r="F31" s="164"/>
      <c r="G31" s="164"/>
      <c r="H31" s="164"/>
      <c r="I31" s="163"/>
      <c r="J31" s="163"/>
      <c r="K31" s="165">
        <f t="shared" si="1"/>
        <v>42939</v>
      </c>
    </row>
    <row r="32" spans="1:11" ht="15">
      <c r="A32" s="162" t="s">
        <v>472</v>
      </c>
      <c r="B32" s="158" t="s">
        <v>473</v>
      </c>
      <c r="C32" s="163">
        <v>67010</v>
      </c>
      <c r="D32" s="163"/>
      <c r="E32" s="163"/>
      <c r="F32" s="164"/>
      <c r="G32" s="164"/>
      <c r="H32" s="164"/>
      <c r="I32" s="163"/>
      <c r="J32" s="163"/>
      <c r="K32" s="165">
        <f t="shared" si="1"/>
        <v>67010</v>
      </c>
    </row>
    <row r="33" spans="1:11" ht="15" customHeight="1">
      <c r="A33" s="162" t="s">
        <v>334</v>
      </c>
      <c r="B33" s="159" t="s">
        <v>474</v>
      </c>
      <c r="C33" s="163">
        <v>81038</v>
      </c>
      <c r="D33" s="163"/>
      <c r="E33" s="163"/>
      <c r="F33" s="164"/>
      <c r="G33" s="164"/>
      <c r="H33" s="164"/>
      <c r="I33" s="163"/>
      <c r="J33" s="163"/>
      <c r="K33" s="165">
        <f t="shared" si="1"/>
        <v>81038</v>
      </c>
    </row>
    <row r="34" spans="1:11" ht="27.6" customHeight="1">
      <c r="A34" s="162" t="s">
        <v>336</v>
      </c>
      <c r="B34" s="158" t="s">
        <v>475</v>
      </c>
      <c r="C34" s="163">
        <v>755129</v>
      </c>
      <c r="D34" s="163"/>
      <c r="E34" s="163"/>
      <c r="F34" s="164"/>
      <c r="G34" s="164"/>
      <c r="H34" s="164"/>
      <c r="I34" s="163"/>
      <c r="J34" s="163"/>
      <c r="K34" s="165">
        <f t="shared" si="1"/>
        <v>755129</v>
      </c>
    </row>
    <row r="35" spans="1:11" ht="27.6" customHeight="1">
      <c r="A35" s="162" t="s">
        <v>476</v>
      </c>
      <c r="B35" s="158" t="s">
        <v>477</v>
      </c>
      <c r="C35" s="163">
        <v>22645</v>
      </c>
      <c r="D35" s="163"/>
      <c r="E35" s="163"/>
      <c r="F35" s="164"/>
      <c r="G35" s="164"/>
      <c r="H35" s="164"/>
      <c r="I35" s="163"/>
      <c r="J35" s="163"/>
      <c r="K35" s="165">
        <f t="shared" si="1"/>
        <v>22645</v>
      </c>
    </row>
    <row r="36" spans="1:11" ht="15">
      <c r="A36" s="212" t="s">
        <v>478</v>
      </c>
      <c r="B36" s="213"/>
      <c r="C36" s="113">
        <f>SUM(C9:C35)</f>
        <v>3296534</v>
      </c>
      <c r="D36" s="113">
        <f>SUM(D9:D35)</f>
        <v>27252</v>
      </c>
      <c r="E36" s="113">
        <f>SUM(E9:E35)</f>
        <v>0</v>
      </c>
      <c r="F36" s="113">
        <f>SUM(F9:F34)</f>
        <v>0</v>
      </c>
      <c r="G36" s="113">
        <f>SUM(G9:G34)</f>
        <v>0</v>
      </c>
      <c r="H36" s="113">
        <f>SUM(H9:H34)</f>
        <v>0</v>
      </c>
      <c r="I36" s="113">
        <f>SUM(I9:I34)</f>
        <v>0</v>
      </c>
      <c r="J36" s="113">
        <f>SUM(J9:J34)</f>
        <v>0</v>
      </c>
      <c r="K36" s="113">
        <f>SUM(K9:K35)</f>
        <v>3323786</v>
      </c>
    </row>
    <row r="37" spans="1:11" ht="15">
      <c r="A37" s="206" t="s">
        <v>479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5">
      <c r="A38" s="162" t="s">
        <v>480</v>
      </c>
      <c r="B38" s="158" t="s">
        <v>479</v>
      </c>
      <c r="C38" s="163">
        <v>4955</v>
      </c>
      <c r="D38" s="163">
        <v>0</v>
      </c>
      <c r="E38" s="163"/>
      <c r="F38" s="164"/>
      <c r="G38" s="164"/>
      <c r="H38" s="164"/>
      <c r="I38" s="163">
        <v>0</v>
      </c>
      <c r="J38" s="163"/>
      <c r="K38" s="165">
        <f>C38+D38+E38+I38+J38</f>
        <v>4955</v>
      </c>
    </row>
    <row r="39" spans="1:11" ht="15">
      <c r="A39" s="199" t="s">
        <v>481</v>
      </c>
      <c r="B39" s="200"/>
      <c r="C39" s="113">
        <f>SUM(C38)</f>
        <v>4955</v>
      </c>
      <c r="D39" s="113">
        <f>SUM(D38)</f>
        <v>0</v>
      </c>
      <c r="E39" s="113">
        <f t="shared" si="2" ref="E39:J39">SUM(E38)</f>
        <v>0</v>
      </c>
      <c r="F39" s="113">
        <f t="shared" si="2"/>
        <v>0</v>
      </c>
      <c r="G39" s="113">
        <f t="shared" si="2"/>
        <v>0</v>
      </c>
      <c r="H39" s="113">
        <f t="shared" si="2"/>
        <v>0</v>
      </c>
      <c r="I39" s="113">
        <f t="shared" si="2"/>
        <v>0</v>
      </c>
      <c r="J39" s="113">
        <f t="shared" si="2"/>
        <v>0</v>
      </c>
      <c r="K39" s="155">
        <f>SUM(K38)</f>
        <v>4955</v>
      </c>
    </row>
    <row r="40" spans="1:11" ht="15">
      <c r="A40" s="206" t="s">
        <v>339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5">
      <c r="A41" s="162" t="s">
        <v>482</v>
      </c>
      <c r="B41" s="158" t="s">
        <v>483</v>
      </c>
      <c r="C41" s="163">
        <v>193547</v>
      </c>
      <c r="D41" s="163"/>
      <c r="E41" s="163"/>
      <c r="F41" s="164"/>
      <c r="G41" s="164"/>
      <c r="H41" s="164"/>
      <c r="I41" s="163"/>
      <c r="J41" s="163"/>
      <c r="K41" s="165">
        <f>C41+D41+E41+I41+J41</f>
        <v>193547</v>
      </c>
    </row>
    <row r="42" spans="1:11" ht="15">
      <c r="A42" s="162" t="s">
        <v>484</v>
      </c>
      <c r="B42" s="158" t="s">
        <v>485</v>
      </c>
      <c r="C42" s="163">
        <v>210437</v>
      </c>
      <c r="D42" s="163"/>
      <c r="E42" s="163"/>
      <c r="F42" s="164"/>
      <c r="G42" s="164"/>
      <c r="H42" s="164"/>
      <c r="I42" s="163"/>
      <c r="J42" s="163"/>
      <c r="K42" s="165">
        <f>C42+D42+E42+I42+J42</f>
        <v>210437</v>
      </c>
    </row>
    <row r="43" spans="1:11" ht="15">
      <c r="A43" s="199" t="s">
        <v>486</v>
      </c>
      <c r="B43" s="200"/>
      <c r="C43" s="113">
        <f>SUM(C41:C42)</f>
        <v>403984</v>
      </c>
      <c r="D43" s="113">
        <f>SUM(D41:D42)</f>
        <v>0</v>
      </c>
      <c r="E43" s="113">
        <f t="shared" si="3" ref="E43:J43">SUM(E41:E42)</f>
        <v>0</v>
      </c>
      <c r="F43" s="113">
        <f t="shared" si="3"/>
        <v>0</v>
      </c>
      <c r="G43" s="113">
        <f t="shared" si="3"/>
        <v>0</v>
      </c>
      <c r="H43" s="113">
        <f t="shared" si="3"/>
        <v>0</v>
      </c>
      <c r="I43" s="113">
        <f t="shared" si="3"/>
        <v>0</v>
      </c>
      <c r="J43" s="113">
        <f t="shared" si="3"/>
        <v>0</v>
      </c>
      <c r="K43" s="155">
        <f>SUM(K41:K42)</f>
        <v>403984</v>
      </c>
    </row>
    <row r="44" spans="1:11" ht="15">
      <c r="A44" s="193" t="s">
        <v>341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8"/>
    </row>
    <row r="46" spans="1:11" ht="25.5">
      <c r="A46" s="162" t="s">
        <v>487</v>
      </c>
      <c r="B46" s="158" t="s">
        <v>488</v>
      </c>
      <c r="C46" s="163">
        <v>82993</v>
      </c>
      <c r="D46" s="163"/>
      <c r="E46" s="163"/>
      <c r="F46" s="164"/>
      <c r="G46" s="164"/>
      <c r="H46" s="164"/>
      <c r="I46" s="163"/>
      <c r="J46" s="163"/>
      <c r="K46" s="165">
        <f t="shared" si="4" ref="K46:K59">C46+D46+E46+F46+I46+J46</f>
        <v>82993</v>
      </c>
    </row>
    <row r="47" spans="1:11" ht="38.25">
      <c r="A47" s="166" t="s">
        <v>489</v>
      </c>
      <c r="B47" s="159" t="s">
        <v>306</v>
      </c>
      <c r="C47" s="163">
        <v>2415</v>
      </c>
      <c r="D47" s="163"/>
      <c r="E47" s="163">
        <v>3584</v>
      </c>
      <c r="F47" s="163"/>
      <c r="G47" s="163"/>
      <c r="H47" s="163"/>
      <c r="I47" s="163"/>
      <c r="J47" s="163"/>
      <c r="K47" s="165">
        <f t="shared" si="4"/>
        <v>5999</v>
      </c>
    </row>
    <row r="48" spans="1:11" ht="25.5">
      <c r="A48" s="162" t="s">
        <v>490</v>
      </c>
      <c r="B48" s="158" t="s">
        <v>491</v>
      </c>
      <c r="C48" s="163"/>
      <c r="D48" s="163">
        <v>70000</v>
      </c>
      <c r="E48" s="163"/>
      <c r="F48" s="164"/>
      <c r="G48" s="164"/>
      <c r="H48" s="164"/>
      <c r="I48" s="163">
        <v>973</v>
      </c>
      <c r="J48" s="163"/>
      <c r="K48" s="165">
        <f t="shared" si="4"/>
        <v>70973</v>
      </c>
    </row>
    <row r="49" spans="1:11" ht="15">
      <c r="A49" s="162" t="s">
        <v>492</v>
      </c>
      <c r="B49" s="158" t="s">
        <v>493</v>
      </c>
      <c r="C49" s="163">
        <v>117615</v>
      </c>
      <c r="D49" s="163"/>
      <c r="E49" s="163"/>
      <c r="F49" s="164"/>
      <c r="G49" s="164"/>
      <c r="H49" s="164"/>
      <c r="I49" s="163"/>
      <c r="J49" s="163"/>
      <c r="K49" s="165">
        <f t="shared" si="4"/>
        <v>117615</v>
      </c>
    </row>
    <row r="50" spans="1:11" ht="25.5">
      <c r="A50" s="162" t="s">
        <v>494</v>
      </c>
      <c r="B50" s="158" t="s">
        <v>495</v>
      </c>
      <c r="C50" s="163">
        <v>83190</v>
      </c>
      <c r="D50" s="163"/>
      <c r="E50" s="163"/>
      <c r="F50" s="164"/>
      <c r="G50" s="164"/>
      <c r="H50" s="164"/>
      <c r="I50" s="163"/>
      <c r="J50" s="163"/>
      <c r="K50" s="165">
        <f t="shared" si="4"/>
        <v>83190</v>
      </c>
    </row>
    <row r="51" spans="1:11" ht="15">
      <c r="A51" s="162" t="s">
        <v>496</v>
      </c>
      <c r="B51" s="158" t="s">
        <v>497</v>
      </c>
      <c r="C51" s="163">
        <v>22054</v>
      </c>
      <c r="D51" s="163">
        <v>17910</v>
      </c>
      <c r="E51" s="163"/>
      <c r="F51" s="164"/>
      <c r="G51" s="164"/>
      <c r="H51" s="164"/>
      <c r="I51" s="163"/>
      <c r="J51" s="163"/>
      <c r="K51" s="165">
        <f t="shared" si="4"/>
        <v>39964</v>
      </c>
    </row>
    <row r="52" spans="1:11" ht="38.25">
      <c r="A52" s="162" t="s">
        <v>498</v>
      </c>
      <c r="B52" s="158" t="s">
        <v>499</v>
      </c>
      <c r="C52" s="163"/>
      <c r="D52" s="163"/>
      <c r="E52" s="163">
        <v>1800</v>
      </c>
      <c r="F52" s="164"/>
      <c r="G52" s="164"/>
      <c r="H52" s="164"/>
      <c r="I52" s="163">
        <v>3842</v>
      </c>
      <c r="J52" s="163"/>
      <c r="K52" s="165">
        <f t="shared" si="4"/>
        <v>5642</v>
      </c>
    </row>
    <row r="53" spans="1:11" ht="15">
      <c r="A53" s="162" t="s">
        <v>500</v>
      </c>
      <c r="B53" s="158" t="s">
        <v>501</v>
      </c>
      <c r="C53" s="163"/>
      <c r="D53" s="163"/>
      <c r="E53" s="163">
        <v>18699</v>
      </c>
      <c r="F53" s="164"/>
      <c r="G53" s="164"/>
      <c r="H53" s="164"/>
      <c r="I53" s="163">
        <v>7169</v>
      </c>
      <c r="J53" s="163"/>
      <c r="K53" s="165">
        <f t="shared" si="4"/>
        <v>25868</v>
      </c>
    </row>
    <row r="54" spans="1:11" ht="25.5">
      <c r="A54" s="162" t="s">
        <v>502</v>
      </c>
      <c r="B54" s="158" t="s">
        <v>503</v>
      </c>
      <c r="C54" s="163"/>
      <c r="D54" s="163"/>
      <c r="E54" s="163">
        <v>50000</v>
      </c>
      <c r="F54" s="164"/>
      <c r="G54" s="164"/>
      <c r="H54" s="164"/>
      <c r="I54" s="163"/>
      <c r="J54" s="163"/>
      <c r="K54" s="165">
        <f t="shared" si="4"/>
        <v>50000</v>
      </c>
    </row>
    <row r="55" spans="1:11" ht="15">
      <c r="A55" s="162" t="s">
        <v>504</v>
      </c>
      <c r="B55" s="158" t="s">
        <v>505</v>
      </c>
      <c r="C55" s="163"/>
      <c r="D55" s="163"/>
      <c r="E55" s="163"/>
      <c r="F55" s="164"/>
      <c r="G55" s="164"/>
      <c r="H55" s="164"/>
      <c r="I55" s="163">
        <v>599</v>
      </c>
      <c r="J55" s="163"/>
      <c r="K55" s="165">
        <f t="shared" si="4"/>
        <v>599</v>
      </c>
    </row>
    <row r="56" spans="1:11" ht="55.5" customHeight="1">
      <c r="A56" s="162" t="s">
        <v>506</v>
      </c>
      <c r="B56" s="160" t="s">
        <v>507</v>
      </c>
      <c r="C56" s="163">
        <v>4752</v>
      </c>
      <c r="D56" s="163"/>
      <c r="E56" s="163">
        <v>22626</v>
      </c>
      <c r="F56" s="164"/>
      <c r="G56" s="164"/>
      <c r="H56" s="164"/>
      <c r="I56" s="163"/>
      <c r="J56" s="163"/>
      <c r="K56" s="165">
        <f t="shared" si="4"/>
        <v>27378</v>
      </c>
    </row>
    <row r="57" spans="1:11" ht="43.5" customHeight="1">
      <c r="A57" s="162" t="s">
        <v>508</v>
      </c>
      <c r="B57" s="161" t="s">
        <v>509</v>
      </c>
      <c r="C57" s="163">
        <v>4867</v>
      </c>
      <c r="D57" s="163"/>
      <c r="E57" s="163">
        <v>23176</v>
      </c>
      <c r="F57" s="164"/>
      <c r="G57" s="164"/>
      <c r="H57" s="164"/>
      <c r="I57" s="163">
        <v>7028</v>
      </c>
      <c r="J57" s="163"/>
      <c r="K57" s="165">
        <f t="shared" si="4"/>
        <v>35071</v>
      </c>
    </row>
    <row r="58" spans="1:11" ht="29.1" customHeight="1">
      <c r="A58" s="162" t="s">
        <v>510</v>
      </c>
      <c r="B58" s="161" t="s">
        <v>293</v>
      </c>
      <c r="C58" s="163">
        <v>78726</v>
      </c>
      <c r="D58" s="163"/>
      <c r="E58" s="163"/>
      <c r="F58" s="164"/>
      <c r="G58" s="164"/>
      <c r="H58" s="164"/>
      <c r="I58" s="163"/>
      <c r="J58" s="163">
        <v>200000</v>
      </c>
      <c r="K58" s="165">
        <f t="shared" si="4"/>
        <v>278726</v>
      </c>
    </row>
    <row r="59" spans="1:11" ht="15">
      <c r="A59" s="162" t="s">
        <v>511</v>
      </c>
      <c r="B59" s="158" t="s">
        <v>512</v>
      </c>
      <c r="C59" s="163">
        <v>9789</v>
      </c>
      <c r="D59" s="163"/>
      <c r="E59" s="163"/>
      <c r="F59" s="164"/>
      <c r="G59" s="164"/>
      <c r="H59" s="164"/>
      <c r="I59" s="163"/>
      <c r="J59" s="163"/>
      <c r="K59" s="165">
        <f t="shared" si="4"/>
        <v>9789</v>
      </c>
    </row>
    <row r="60" spans="1:11" ht="15">
      <c r="A60" s="212" t="s">
        <v>513</v>
      </c>
      <c r="B60" s="213"/>
      <c r="C60" s="113">
        <f>SUM(C46:C59)</f>
        <v>406401</v>
      </c>
      <c r="D60" s="113">
        <f>SUM(D46:D59)</f>
        <v>87910</v>
      </c>
      <c r="E60" s="113">
        <f>SUM(E46:E59)</f>
        <v>119885</v>
      </c>
      <c r="F60" s="113">
        <f t="shared" si="5" ref="F60:K60">SUM(F46:F59)</f>
        <v>0</v>
      </c>
      <c r="G60" s="113">
        <f t="shared" si="5"/>
        <v>0</v>
      </c>
      <c r="H60" s="113">
        <f t="shared" si="5"/>
        <v>0</v>
      </c>
      <c r="I60" s="113">
        <f>SUM(I46:I59)</f>
        <v>19611</v>
      </c>
      <c r="J60" s="113">
        <f t="shared" si="5"/>
        <v>200000</v>
      </c>
      <c r="K60" s="113">
        <f t="shared" si="5"/>
        <v>833807</v>
      </c>
    </row>
    <row r="61" spans="1:11" ht="15">
      <c r="A61" s="157"/>
      <c r="B61" s="156"/>
      <c r="C61" s="102"/>
      <c r="D61" s="102"/>
      <c r="E61" s="102"/>
      <c r="F61" s="102"/>
      <c r="G61" s="102"/>
      <c r="H61" s="102"/>
      <c r="I61" s="102"/>
      <c r="J61" s="102"/>
      <c r="K61" s="103"/>
    </row>
    <row r="62" spans="1:11" ht="15">
      <c r="A62" s="206" t="s">
        <v>343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8"/>
    </row>
    <row r="63" spans="1:11" ht="15">
      <c r="A63" s="94" t="s">
        <v>514</v>
      </c>
      <c r="B63" s="95" t="s">
        <v>515</v>
      </c>
      <c r="C63" s="96">
        <v>60600</v>
      </c>
      <c r="D63" s="96"/>
      <c r="E63" s="96"/>
      <c r="F63" s="96"/>
      <c r="G63" s="96"/>
      <c r="H63" s="96"/>
      <c r="I63" s="96"/>
      <c r="J63" s="96"/>
      <c r="K63" s="97">
        <f>C63+D63+E63+I63+J63</f>
        <v>60600</v>
      </c>
    </row>
    <row r="64" spans="1:11" ht="15">
      <c r="A64" s="199" t="s">
        <v>516</v>
      </c>
      <c r="B64" s="200"/>
      <c r="C64" s="113">
        <f>SUM(C63)</f>
        <v>60600</v>
      </c>
      <c r="D64" s="113">
        <f>SUM(D63)</f>
        <v>0</v>
      </c>
      <c r="E64" s="113">
        <f t="shared" si="6" ref="E64:K64">SUM(E63)</f>
        <v>0</v>
      </c>
      <c r="F64" s="113">
        <f t="shared" si="6"/>
        <v>0</v>
      </c>
      <c r="G64" s="113">
        <f t="shared" si="6"/>
        <v>0</v>
      </c>
      <c r="H64" s="113">
        <f t="shared" si="6"/>
        <v>0</v>
      </c>
      <c r="I64" s="113">
        <f t="shared" si="6"/>
        <v>0</v>
      </c>
      <c r="J64" s="113">
        <f t="shared" si="6"/>
        <v>0</v>
      </c>
      <c r="K64" s="113">
        <f t="shared" si="6"/>
        <v>60600</v>
      </c>
    </row>
    <row r="65" spans="1:11" ht="15">
      <c r="A65" s="193" t="s">
        <v>345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5"/>
    </row>
    <row r="66" spans="1:11" ht="15">
      <c r="A66" s="196"/>
      <c r="B66" s="197"/>
      <c r="C66" s="197"/>
      <c r="D66" s="197"/>
      <c r="E66" s="197"/>
      <c r="F66" s="197"/>
      <c r="G66" s="197"/>
      <c r="H66" s="197"/>
      <c r="I66" s="197"/>
      <c r="J66" s="197"/>
      <c r="K66" s="198"/>
    </row>
    <row r="67" spans="1:11" ht="15">
      <c r="A67" s="201" t="s">
        <v>517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2"/>
    </row>
    <row r="68" spans="1:11" ht="25.5">
      <c r="A68" s="162" t="s">
        <v>518</v>
      </c>
      <c r="B68" s="158" t="s">
        <v>519</v>
      </c>
      <c r="C68" s="163">
        <v>311878</v>
      </c>
      <c r="D68" s="163"/>
      <c r="E68" s="163"/>
      <c r="F68" s="164"/>
      <c r="G68" s="164"/>
      <c r="H68" s="164"/>
      <c r="I68" s="163"/>
      <c r="J68" s="163"/>
      <c r="K68" s="165">
        <f t="shared" si="7" ref="K68:K100">C68+D68+E68+F68+G68+H68+I68+J68</f>
        <v>311878</v>
      </c>
    </row>
    <row r="69" spans="1:11" ht="30" customHeight="1">
      <c r="A69" s="162" t="s">
        <v>520</v>
      </c>
      <c r="B69" s="158" t="s">
        <v>519</v>
      </c>
      <c r="C69" s="163">
        <v>585895</v>
      </c>
      <c r="D69" s="163"/>
      <c r="E69" s="163"/>
      <c r="F69" s="164"/>
      <c r="G69" s="164"/>
      <c r="H69" s="164"/>
      <c r="I69" s="163"/>
      <c r="J69" s="163"/>
      <c r="K69" s="165">
        <f t="shared" si="7"/>
        <v>585895</v>
      </c>
    </row>
    <row r="70" spans="1:11" ht="29.45" customHeight="1">
      <c r="A70" s="162" t="s">
        <v>521</v>
      </c>
      <c r="B70" s="158" t="s">
        <v>519</v>
      </c>
      <c r="C70" s="163">
        <v>114300</v>
      </c>
      <c r="D70" s="163"/>
      <c r="E70" s="163"/>
      <c r="F70" s="164"/>
      <c r="G70" s="164"/>
      <c r="H70" s="164"/>
      <c r="I70" s="163"/>
      <c r="J70" s="163"/>
      <c r="K70" s="165">
        <f t="shared" si="7"/>
        <v>114300</v>
      </c>
    </row>
    <row r="71" spans="1:11" ht="25.5">
      <c r="A71" s="162" t="s">
        <v>522</v>
      </c>
      <c r="B71" s="158" t="s">
        <v>519</v>
      </c>
      <c r="C71" s="163">
        <v>68297</v>
      </c>
      <c r="D71" s="163"/>
      <c r="E71" s="163"/>
      <c r="F71" s="164"/>
      <c r="G71" s="164"/>
      <c r="H71" s="164"/>
      <c r="I71" s="163"/>
      <c r="J71" s="163"/>
      <c r="K71" s="165">
        <f t="shared" si="7"/>
        <v>68297</v>
      </c>
    </row>
    <row r="72" spans="1:11" ht="25.5">
      <c r="A72" s="162" t="s">
        <v>523</v>
      </c>
      <c r="B72" s="158" t="s">
        <v>519</v>
      </c>
      <c r="C72" s="163">
        <v>130959</v>
      </c>
      <c r="D72" s="163"/>
      <c r="E72" s="163"/>
      <c r="F72" s="164"/>
      <c r="G72" s="164"/>
      <c r="H72" s="164"/>
      <c r="I72" s="163"/>
      <c r="J72" s="163"/>
      <c r="K72" s="165">
        <f t="shared" si="7"/>
        <v>130959</v>
      </c>
    </row>
    <row r="73" spans="1:11" ht="32.45" customHeight="1">
      <c r="A73" s="162" t="s">
        <v>524</v>
      </c>
      <c r="B73" s="158" t="s">
        <v>519</v>
      </c>
      <c r="C73" s="163">
        <v>35615</v>
      </c>
      <c r="D73" s="163"/>
      <c r="E73" s="163"/>
      <c r="F73" s="164"/>
      <c r="G73" s="164"/>
      <c r="H73" s="164"/>
      <c r="I73" s="163"/>
      <c r="J73" s="163"/>
      <c r="K73" s="165">
        <f t="shared" si="7"/>
        <v>35615</v>
      </c>
    </row>
    <row r="74" spans="1:11" ht="28.5" customHeight="1">
      <c r="A74" s="162" t="s">
        <v>525</v>
      </c>
      <c r="B74" s="158" t="s">
        <v>526</v>
      </c>
      <c r="C74" s="163">
        <v>21368</v>
      </c>
      <c r="D74" s="163"/>
      <c r="E74" s="163"/>
      <c r="F74" s="164"/>
      <c r="G74" s="164"/>
      <c r="H74" s="164"/>
      <c r="I74" s="163"/>
      <c r="J74" s="163"/>
      <c r="K74" s="165">
        <f t="shared" si="7"/>
        <v>21368</v>
      </c>
    </row>
    <row r="75" spans="1:11" ht="30" customHeight="1">
      <c r="A75" s="162" t="s">
        <v>527</v>
      </c>
      <c r="B75" s="158" t="s">
        <v>528</v>
      </c>
      <c r="C75" s="163">
        <v>15570</v>
      </c>
      <c r="D75" s="163"/>
      <c r="E75" s="163"/>
      <c r="F75" s="164"/>
      <c r="G75" s="164"/>
      <c r="H75" s="164"/>
      <c r="I75" s="163"/>
      <c r="J75" s="163"/>
      <c r="K75" s="165">
        <f t="shared" si="7"/>
        <v>15570</v>
      </c>
    </row>
    <row r="76" spans="1:11" ht="29.1" customHeight="1">
      <c r="A76" s="162" t="s">
        <v>529</v>
      </c>
      <c r="B76" s="158" t="s">
        <v>530</v>
      </c>
      <c r="C76" s="163">
        <v>17272</v>
      </c>
      <c r="D76" s="163"/>
      <c r="E76" s="163"/>
      <c r="F76" s="164"/>
      <c r="G76" s="164"/>
      <c r="H76" s="164"/>
      <c r="I76" s="163"/>
      <c r="J76" s="163"/>
      <c r="K76" s="165">
        <f t="shared" si="7"/>
        <v>17272</v>
      </c>
    </row>
    <row r="77" spans="1:11" ht="25.5">
      <c r="A77" s="162" t="s">
        <v>531</v>
      </c>
      <c r="B77" s="158" t="s">
        <v>532</v>
      </c>
      <c r="C77" s="163">
        <v>12925</v>
      </c>
      <c r="D77" s="163"/>
      <c r="E77" s="163"/>
      <c r="F77" s="164"/>
      <c r="G77" s="164"/>
      <c r="H77" s="164"/>
      <c r="I77" s="163"/>
      <c r="J77" s="163"/>
      <c r="K77" s="165">
        <f t="shared" si="7"/>
        <v>12925</v>
      </c>
    </row>
    <row r="78" spans="1:11" ht="31.5" customHeight="1">
      <c r="A78" s="162" t="s">
        <v>533</v>
      </c>
      <c r="B78" s="158" t="s">
        <v>534</v>
      </c>
      <c r="C78" s="163">
        <v>30128</v>
      </c>
      <c r="D78" s="163"/>
      <c r="E78" s="163"/>
      <c r="F78" s="164"/>
      <c r="G78" s="164"/>
      <c r="H78" s="164"/>
      <c r="I78" s="163"/>
      <c r="J78" s="163"/>
      <c r="K78" s="165">
        <f t="shared" si="7"/>
        <v>30128</v>
      </c>
    </row>
    <row r="79" spans="1:11" ht="25.5">
      <c r="A79" s="162" t="s">
        <v>535</v>
      </c>
      <c r="B79" s="158" t="s">
        <v>536</v>
      </c>
      <c r="C79" s="163">
        <v>13800</v>
      </c>
      <c r="D79" s="163"/>
      <c r="E79" s="163"/>
      <c r="F79" s="164"/>
      <c r="G79" s="164"/>
      <c r="H79" s="164"/>
      <c r="I79" s="163"/>
      <c r="J79" s="163"/>
      <c r="K79" s="165">
        <f t="shared" si="7"/>
        <v>13800</v>
      </c>
    </row>
    <row r="80" spans="1:11" ht="25.5">
      <c r="A80" s="162" t="s">
        <v>537</v>
      </c>
      <c r="B80" s="158" t="s">
        <v>538</v>
      </c>
      <c r="C80" s="163">
        <v>234455</v>
      </c>
      <c r="D80" s="163"/>
      <c r="E80" s="163"/>
      <c r="F80" s="164"/>
      <c r="G80" s="164"/>
      <c r="H80" s="164"/>
      <c r="I80" s="163"/>
      <c r="J80" s="163"/>
      <c r="K80" s="165">
        <f t="shared" si="7"/>
        <v>234455</v>
      </c>
    </row>
    <row r="81" spans="1:11" ht="38.25">
      <c r="A81" s="162" t="s">
        <v>539</v>
      </c>
      <c r="B81" s="158" t="s">
        <v>540</v>
      </c>
      <c r="C81" s="163">
        <v>61965</v>
      </c>
      <c r="D81" s="163"/>
      <c r="E81" s="163"/>
      <c r="F81" s="164"/>
      <c r="G81" s="164"/>
      <c r="H81" s="164"/>
      <c r="I81" s="163"/>
      <c r="J81" s="163"/>
      <c r="K81" s="165">
        <f t="shared" si="7"/>
        <v>61965</v>
      </c>
    </row>
    <row r="82" spans="1:11" ht="25.5">
      <c r="A82" s="162" t="s">
        <v>541</v>
      </c>
      <c r="B82" s="158" t="s">
        <v>542</v>
      </c>
      <c r="C82" s="163">
        <v>73057</v>
      </c>
      <c r="D82" s="163"/>
      <c r="E82" s="163"/>
      <c r="F82" s="164"/>
      <c r="G82" s="164"/>
      <c r="H82" s="164"/>
      <c r="I82" s="163"/>
      <c r="J82" s="163"/>
      <c r="K82" s="165">
        <f t="shared" si="7"/>
        <v>73057</v>
      </c>
    </row>
    <row r="83" spans="1:11" ht="31.5" customHeight="1">
      <c r="A83" s="162" t="s">
        <v>543</v>
      </c>
      <c r="B83" s="158" t="s">
        <v>544</v>
      </c>
      <c r="C83" s="163">
        <v>22280</v>
      </c>
      <c r="D83" s="163"/>
      <c r="E83" s="163"/>
      <c r="F83" s="164"/>
      <c r="G83" s="164"/>
      <c r="H83" s="164"/>
      <c r="I83" s="163"/>
      <c r="J83" s="163"/>
      <c r="K83" s="165">
        <f t="shared" si="7"/>
        <v>22280</v>
      </c>
    </row>
    <row r="84" spans="1:11" ht="25.5">
      <c r="A84" s="162" t="s">
        <v>545</v>
      </c>
      <c r="B84" s="158" t="s">
        <v>546</v>
      </c>
      <c r="C84" s="163">
        <v>22217</v>
      </c>
      <c r="D84" s="163"/>
      <c r="E84" s="163"/>
      <c r="F84" s="164"/>
      <c r="G84" s="164"/>
      <c r="H84" s="164"/>
      <c r="I84" s="163"/>
      <c r="J84" s="163"/>
      <c r="K84" s="165">
        <f t="shared" si="7"/>
        <v>22217</v>
      </c>
    </row>
    <row r="85" spans="1:11" ht="25.5">
      <c r="A85" s="162" t="s">
        <v>547</v>
      </c>
      <c r="B85" s="158" t="s">
        <v>979</v>
      </c>
      <c r="C85" s="163">
        <v>9935</v>
      </c>
      <c r="D85" s="163"/>
      <c r="E85" s="163"/>
      <c r="F85" s="164"/>
      <c r="G85" s="164"/>
      <c r="H85" s="164"/>
      <c r="I85" s="163"/>
      <c r="J85" s="163"/>
      <c r="K85" s="165">
        <f t="shared" si="7"/>
        <v>9935</v>
      </c>
    </row>
    <row r="86" spans="1:11" ht="25.5">
      <c r="A86" s="162" t="s">
        <v>548</v>
      </c>
      <c r="B86" s="158" t="s">
        <v>549</v>
      </c>
      <c r="C86" s="163">
        <v>32705</v>
      </c>
      <c r="D86" s="163"/>
      <c r="E86" s="163"/>
      <c r="F86" s="164"/>
      <c r="G86" s="164"/>
      <c r="H86" s="164"/>
      <c r="I86" s="163"/>
      <c r="J86" s="163"/>
      <c r="K86" s="165">
        <f t="shared" si="7"/>
        <v>32705</v>
      </c>
    </row>
    <row r="87" spans="1:11" ht="25.5">
      <c r="A87" s="162" t="s">
        <v>550</v>
      </c>
      <c r="B87" s="158" t="s">
        <v>551</v>
      </c>
      <c r="C87" s="163">
        <v>2505</v>
      </c>
      <c r="D87" s="163"/>
      <c r="E87" s="163"/>
      <c r="F87" s="164"/>
      <c r="G87" s="164"/>
      <c r="H87" s="164"/>
      <c r="I87" s="163"/>
      <c r="J87" s="163"/>
      <c r="K87" s="165">
        <f t="shared" si="7"/>
        <v>2505</v>
      </c>
    </row>
    <row r="88" spans="1:11" ht="25.5">
      <c r="A88" s="162" t="s">
        <v>552</v>
      </c>
      <c r="B88" s="158" t="s">
        <v>553</v>
      </c>
      <c r="C88" s="163">
        <v>13170</v>
      </c>
      <c r="D88" s="163"/>
      <c r="E88" s="163"/>
      <c r="F88" s="164"/>
      <c r="G88" s="164"/>
      <c r="H88" s="164"/>
      <c r="I88" s="163"/>
      <c r="J88" s="163"/>
      <c r="K88" s="165">
        <f t="shared" si="7"/>
        <v>13170</v>
      </c>
    </row>
    <row r="89" spans="1:11" ht="25.5">
      <c r="A89" s="162" t="s">
        <v>554</v>
      </c>
      <c r="B89" s="158" t="s">
        <v>555</v>
      </c>
      <c r="C89" s="163">
        <v>1565</v>
      </c>
      <c r="D89" s="163"/>
      <c r="E89" s="163"/>
      <c r="F89" s="164"/>
      <c r="G89" s="164"/>
      <c r="H89" s="164"/>
      <c r="I89" s="163"/>
      <c r="J89" s="163"/>
      <c r="K89" s="165">
        <f t="shared" si="7"/>
        <v>1565</v>
      </c>
    </row>
    <row r="90" spans="1:11" ht="38.25">
      <c r="A90" s="162" t="s">
        <v>556</v>
      </c>
      <c r="B90" s="158" t="s">
        <v>557</v>
      </c>
      <c r="C90" s="163">
        <v>34853</v>
      </c>
      <c r="D90" s="163"/>
      <c r="E90" s="163"/>
      <c r="F90" s="164"/>
      <c r="G90" s="164"/>
      <c r="H90" s="164"/>
      <c r="I90" s="163"/>
      <c r="J90" s="163"/>
      <c r="K90" s="165">
        <f t="shared" si="7"/>
        <v>34853</v>
      </c>
    </row>
    <row r="91" spans="1:11" ht="25.5">
      <c r="A91" s="162" t="s">
        <v>558</v>
      </c>
      <c r="B91" s="158" t="s">
        <v>559</v>
      </c>
      <c r="C91" s="163">
        <v>8845</v>
      </c>
      <c r="D91" s="163"/>
      <c r="E91" s="163"/>
      <c r="F91" s="164"/>
      <c r="G91" s="164"/>
      <c r="H91" s="164"/>
      <c r="I91" s="163"/>
      <c r="J91" s="163"/>
      <c r="K91" s="165">
        <f t="shared" si="7"/>
        <v>8845</v>
      </c>
    </row>
    <row r="92" spans="1:11" ht="25.5">
      <c r="A92" s="162" t="s">
        <v>560</v>
      </c>
      <c r="B92" s="158" t="s">
        <v>561</v>
      </c>
      <c r="C92" s="163">
        <v>36029</v>
      </c>
      <c r="D92" s="163"/>
      <c r="E92" s="163"/>
      <c r="F92" s="164"/>
      <c r="G92" s="164"/>
      <c r="H92" s="164"/>
      <c r="I92" s="163"/>
      <c r="J92" s="163"/>
      <c r="K92" s="165">
        <f t="shared" si="7"/>
        <v>36029</v>
      </c>
    </row>
    <row r="93" spans="1:11" ht="25.5">
      <c r="A93" s="162" t="s">
        <v>562</v>
      </c>
      <c r="B93" s="158" t="s">
        <v>563</v>
      </c>
      <c r="C93" s="163">
        <v>20575</v>
      </c>
      <c r="D93" s="163"/>
      <c r="E93" s="163"/>
      <c r="F93" s="164"/>
      <c r="G93" s="164"/>
      <c r="H93" s="164"/>
      <c r="I93" s="163"/>
      <c r="J93" s="163"/>
      <c r="K93" s="165">
        <f t="shared" si="7"/>
        <v>20575</v>
      </c>
    </row>
    <row r="94" spans="1:11" ht="38.25">
      <c r="A94" s="162" t="s">
        <v>564</v>
      </c>
      <c r="B94" s="158" t="s">
        <v>565</v>
      </c>
      <c r="C94" s="163">
        <v>307837</v>
      </c>
      <c r="D94" s="163"/>
      <c r="E94" s="163"/>
      <c r="F94" s="164"/>
      <c r="G94" s="164"/>
      <c r="H94" s="164"/>
      <c r="I94" s="163"/>
      <c r="J94" s="163"/>
      <c r="K94" s="165">
        <f t="shared" si="7"/>
        <v>307837</v>
      </c>
    </row>
    <row r="95" spans="1:11" ht="38.25">
      <c r="A95" s="162" t="s">
        <v>566</v>
      </c>
      <c r="B95" s="158" t="s">
        <v>565</v>
      </c>
      <c r="C95" s="163">
        <v>34789</v>
      </c>
      <c r="D95" s="163"/>
      <c r="E95" s="163"/>
      <c r="F95" s="164"/>
      <c r="G95" s="164"/>
      <c r="H95" s="164"/>
      <c r="I95" s="163"/>
      <c r="J95" s="163"/>
      <c r="K95" s="165">
        <f t="shared" si="7"/>
        <v>34789</v>
      </c>
    </row>
    <row r="96" spans="1:11" ht="25.5">
      <c r="A96" s="162" t="s">
        <v>567</v>
      </c>
      <c r="B96" s="158" t="s">
        <v>568</v>
      </c>
      <c r="C96" s="163">
        <v>5550</v>
      </c>
      <c r="D96" s="163"/>
      <c r="E96" s="163"/>
      <c r="F96" s="164"/>
      <c r="G96" s="164"/>
      <c r="H96" s="164"/>
      <c r="I96" s="163"/>
      <c r="J96" s="163"/>
      <c r="K96" s="165">
        <f t="shared" si="7"/>
        <v>5550</v>
      </c>
    </row>
    <row r="97" spans="1:11" ht="25.5">
      <c r="A97" s="162" t="s">
        <v>569</v>
      </c>
      <c r="B97" s="158" t="s">
        <v>570</v>
      </c>
      <c r="C97" s="163">
        <v>820</v>
      </c>
      <c r="D97" s="163"/>
      <c r="E97" s="163"/>
      <c r="F97" s="164"/>
      <c r="G97" s="164"/>
      <c r="H97" s="164"/>
      <c r="I97" s="163"/>
      <c r="J97" s="163"/>
      <c r="K97" s="165">
        <f t="shared" si="7"/>
        <v>820</v>
      </c>
    </row>
    <row r="98" spans="1:11" ht="25.5">
      <c r="A98" s="162" t="s">
        <v>571</v>
      </c>
      <c r="B98" s="158" t="s">
        <v>572</v>
      </c>
      <c r="C98" s="163">
        <v>3726</v>
      </c>
      <c r="D98" s="163"/>
      <c r="E98" s="163"/>
      <c r="F98" s="164"/>
      <c r="G98" s="164"/>
      <c r="H98" s="164"/>
      <c r="I98" s="163"/>
      <c r="J98" s="163"/>
      <c r="K98" s="165">
        <f t="shared" si="7"/>
        <v>3726</v>
      </c>
    </row>
    <row r="99" spans="1:11" ht="25.5">
      <c r="A99" s="162" t="s">
        <v>573</v>
      </c>
      <c r="B99" s="158" t="s">
        <v>574</v>
      </c>
      <c r="C99" s="163">
        <v>1000</v>
      </c>
      <c r="D99" s="163"/>
      <c r="E99" s="163"/>
      <c r="F99" s="164"/>
      <c r="G99" s="164"/>
      <c r="H99" s="164"/>
      <c r="I99" s="163"/>
      <c r="J99" s="163"/>
      <c r="K99" s="165">
        <f t="shared" si="7"/>
        <v>1000</v>
      </c>
    </row>
    <row r="100" spans="1:11" ht="25.5">
      <c r="A100" s="162" t="s">
        <v>575</v>
      </c>
      <c r="B100" s="158" t="s">
        <v>576</v>
      </c>
      <c r="C100" s="163">
        <v>950</v>
      </c>
      <c r="D100" s="163"/>
      <c r="E100" s="163"/>
      <c r="F100" s="164"/>
      <c r="G100" s="164"/>
      <c r="H100" s="164"/>
      <c r="I100" s="163"/>
      <c r="J100" s="163"/>
      <c r="K100" s="165">
        <f t="shared" si="7"/>
        <v>950</v>
      </c>
    </row>
    <row r="101" spans="1:11" ht="30.6" customHeight="1">
      <c r="A101" s="162" t="s">
        <v>577</v>
      </c>
      <c r="B101" s="158" t="s">
        <v>578</v>
      </c>
      <c r="C101" s="163">
        <v>454972</v>
      </c>
      <c r="D101" s="163"/>
      <c r="E101" s="163"/>
      <c r="F101" s="164"/>
      <c r="G101" s="164"/>
      <c r="H101" s="164"/>
      <c r="I101" s="163"/>
      <c r="J101" s="163"/>
      <c r="K101" s="165">
        <v>463852</v>
      </c>
    </row>
    <row r="102" spans="1:11" ht="27">
      <c r="A102" s="104"/>
      <c r="B102" s="105" t="s">
        <v>579</v>
      </c>
      <c r="C102" s="99">
        <f>SUM(C68:C101)</f>
        <v>2741807</v>
      </c>
      <c r="D102" s="99">
        <f>SUM(D68:D101)</f>
        <v>0</v>
      </c>
      <c r="E102" s="99">
        <f t="shared" si="8" ref="E102:K102">SUM(E68:E101)</f>
        <v>0</v>
      </c>
      <c r="F102" s="99">
        <f t="shared" si="8"/>
        <v>0</v>
      </c>
      <c r="G102" s="99">
        <f t="shared" si="8"/>
        <v>0</v>
      </c>
      <c r="H102" s="99">
        <f t="shared" si="8"/>
        <v>0</v>
      </c>
      <c r="I102" s="99">
        <f t="shared" si="8"/>
        <v>0</v>
      </c>
      <c r="J102" s="99">
        <f t="shared" si="8"/>
        <v>0</v>
      </c>
      <c r="K102" s="99">
        <f t="shared" si="8"/>
        <v>2750687</v>
      </c>
    </row>
    <row r="103" spans="1:11" ht="15">
      <c r="A103" s="94"/>
      <c r="B103" s="105"/>
      <c r="C103" s="106"/>
      <c r="D103" s="106"/>
      <c r="E103" s="106"/>
      <c r="F103" s="107"/>
      <c r="G103" s="107"/>
      <c r="H103" s="107"/>
      <c r="I103" s="106"/>
      <c r="J103" s="106"/>
      <c r="K103" s="108"/>
    </row>
    <row r="104" spans="1:11" ht="15">
      <c r="A104" s="209" t="s">
        <v>580</v>
      </c>
      <c r="B104" s="210"/>
      <c r="C104" s="210"/>
      <c r="D104" s="210"/>
      <c r="E104" s="210"/>
      <c r="F104" s="210"/>
      <c r="G104" s="210"/>
      <c r="H104" s="210"/>
      <c r="I104" s="210"/>
      <c r="J104" s="210"/>
      <c r="K104" s="211"/>
    </row>
    <row r="105" spans="1:11" ht="15">
      <c r="A105" s="162" t="s">
        <v>581</v>
      </c>
      <c r="B105" s="158" t="s">
        <v>582</v>
      </c>
      <c r="C105" s="163">
        <v>125191</v>
      </c>
      <c r="D105" s="163"/>
      <c r="E105" s="163"/>
      <c r="F105" s="164"/>
      <c r="G105" s="164"/>
      <c r="H105" s="164"/>
      <c r="I105" s="163"/>
      <c r="J105" s="163"/>
      <c r="K105" s="165">
        <f t="shared" si="9" ref="K105:K115">C105+D105+E105+F105+G105+H105+I105+J105</f>
        <v>125191</v>
      </c>
    </row>
    <row r="106" spans="1:11" ht="32.1" customHeight="1">
      <c r="A106" s="162" t="s">
        <v>583</v>
      </c>
      <c r="B106" s="158" t="s">
        <v>584</v>
      </c>
      <c r="C106" s="163">
        <v>1807</v>
      </c>
      <c r="D106" s="163"/>
      <c r="E106" s="163"/>
      <c r="F106" s="164"/>
      <c r="G106" s="164"/>
      <c r="H106" s="164"/>
      <c r="I106" s="163"/>
      <c r="J106" s="163"/>
      <c r="K106" s="165">
        <f t="shared" si="9"/>
        <v>1807</v>
      </c>
    </row>
    <row r="107" spans="1:11" ht="25.5">
      <c r="A107" s="162" t="s">
        <v>585</v>
      </c>
      <c r="B107" s="158" t="s">
        <v>586</v>
      </c>
      <c r="C107" s="163">
        <v>250</v>
      </c>
      <c r="D107" s="163"/>
      <c r="E107" s="163"/>
      <c r="F107" s="164"/>
      <c r="G107" s="164"/>
      <c r="H107" s="164"/>
      <c r="I107" s="163"/>
      <c r="J107" s="163"/>
      <c r="K107" s="165">
        <f t="shared" si="9"/>
        <v>250</v>
      </c>
    </row>
    <row r="108" spans="1:11" ht="25.5">
      <c r="A108" s="162" t="s">
        <v>587</v>
      </c>
      <c r="B108" s="158" t="s">
        <v>588</v>
      </c>
      <c r="C108" s="163">
        <v>250</v>
      </c>
      <c r="D108" s="163"/>
      <c r="E108" s="163"/>
      <c r="F108" s="164"/>
      <c r="G108" s="164"/>
      <c r="H108" s="164"/>
      <c r="I108" s="163"/>
      <c r="J108" s="163"/>
      <c r="K108" s="165">
        <f t="shared" si="9"/>
        <v>250</v>
      </c>
    </row>
    <row r="109" spans="1:11" ht="25.5">
      <c r="A109" s="162" t="s">
        <v>589</v>
      </c>
      <c r="B109" s="158" t="s">
        <v>590</v>
      </c>
      <c r="C109" s="163">
        <v>3200</v>
      </c>
      <c r="D109" s="163"/>
      <c r="E109" s="163"/>
      <c r="F109" s="164"/>
      <c r="G109" s="164"/>
      <c r="H109" s="164"/>
      <c r="I109" s="163"/>
      <c r="J109" s="163"/>
      <c r="K109" s="165">
        <f t="shared" si="9"/>
        <v>3200</v>
      </c>
    </row>
    <row r="110" spans="1:11" ht="25.5">
      <c r="A110" s="162" t="s">
        <v>591</v>
      </c>
      <c r="B110" s="158" t="s">
        <v>592</v>
      </c>
      <c r="C110" s="163">
        <v>51014</v>
      </c>
      <c r="D110" s="163"/>
      <c r="E110" s="163"/>
      <c r="F110" s="164"/>
      <c r="G110" s="164"/>
      <c r="H110" s="164"/>
      <c r="I110" s="163"/>
      <c r="J110" s="163"/>
      <c r="K110" s="165">
        <f t="shared" si="9"/>
        <v>51014</v>
      </c>
    </row>
    <row r="111" spans="1:11" ht="25.5">
      <c r="A111" s="162" t="s">
        <v>593</v>
      </c>
      <c r="B111" s="158" t="s">
        <v>594</v>
      </c>
      <c r="C111" s="163">
        <v>4372</v>
      </c>
      <c r="D111" s="163"/>
      <c r="E111" s="163"/>
      <c r="F111" s="164"/>
      <c r="G111" s="164"/>
      <c r="H111" s="164"/>
      <c r="I111" s="163"/>
      <c r="J111" s="163"/>
      <c r="K111" s="165">
        <f t="shared" si="9"/>
        <v>4372</v>
      </c>
    </row>
    <row r="112" spans="1:11" ht="25.5">
      <c r="A112" s="162" t="s">
        <v>595</v>
      </c>
      <c r="B112" s="158" t="s">
        <v>596</v>
      </c>
      <c r="C112" s="163">
        <v>3350</v>
      </c>
      <c r="D112" s="163"/>
      <c r="E112" s="163"/>
      <c r="F112" s="164"/>
      <c r="G112" s="164"/>
      <c r="H112" s="164"/>
      <c r="I112" s="163"/>
      <c r="J112" s="163"/>
      <c r="K112" s="165">
        <f t="shared" si="9"/>
        <v>3350</v>
      </c>
    </row>
    <row r="113" spans="1:11" ht="38.25">
      <c r="A113" s="162" t="s">
        <v>597</v>
      </c>
      <c r="B113" s="158" t="s">
        <v>598</v>
      </c>
      <c r="C113" s="163">
        <v>400</v>
      </c>
      <c r="D113" s="163"/>
      <c r="E113" s="163"/>
      <c r="F113" s="164"/>
      <c r="G113" s="164"/>
      <c r="H113" s="164"/>
      <c r="I113" s="163"/>
      <c r="J113" s="163"/>
      <c r="K113" s="165">
        <f t="shared" si="9"/>
        <v>400</v>
      </c>
    </row>
    <row r="114" spans="1:11" ht="25.5">
      <c r="A114" s="162" t="s">
        <v>599</v>
      </c>
      <c r="B114" s="158" t="s">
        <v>600</v>
      </c>
      <c r="C114" s="163">
        <v>2515</v>
      </c>
      <c r="D114" s="163"/>
      <c r="E114" s="163"/>
      <c r="F114" s="164"/>
      <c r="G114" s="164"/>
      <c r="H114" s="164"/>
      <c r="I114" s="163"/>
      <c r="J114" s="163"/>
      <c r="K114" s="165">
        <f t="shared" si="9"/>
        <v>2515</v>
      </c>
    </row>
    <row r="115" spans="1:11" ht="25.5">
      <c r="A115" s="162" t="s">
        <v>601</v>
      </c>
      <c r="B115" s="158" t="s">
        <v>602</v>
      </c>
      <c r="C115" s="163">
        <v>1740</v>
      </c>
      <c r="D115" s="163"/>
      <c r="E115" s="163"/>
      <c r="F115" s="164"/>
      <c r="G115" s="164"/>
      <c r="H115" s="164"/>
      <c r="I115" s="163"/>
      <c r="J115" s="163"/>
      <c r="K115" s="165">
        <f t="shared" si="9"/>
        <v>1740</v>
      </c>
    </row>
    <row r="116" spans="1:11" ht="15">
      <c r="A116" s="201" t="s">
        <v>603</v>
      </c>
      <c r="B116" s="202"/>
      <c r="C116" s="99">
        <f>SUM(C105:C115)</f>
        <v>194089</v>
      </c>
      <c r="D116" s="109">
        <f>SUM(D105:D115)</f>
        <v>0</v>
      </c>
      <c r="E116" s="110">
        <f t="shared" si="10" ref="E116:K116">SUM(E105:E115)</f>
        <v>0</v>
      </c>
      <c r="F116" s="110">
        <f t="shared" si="10"/>
        <v>0</v>
      </c>
      <c r="G116" s="110">
        <f t="shared" si="10"/>
        <v>0</v>
      </c>
      <c r="H116" s="110">
        <f t="shared" si="10"/>
        <v>0</v>
      </c>
      <c r="I116" s="109">
        <f t="shared" si="10"/>
        <v>0</v>
      </c>
      <c r="J116" s="109">
        <f t="shared" si="10"/>
        <v>0</v>
      </c>
      <c r="K116" s="109">
        <f t="shared" si="10"/>
        <v>194089</v>
      </c>
    </row>
    <row r="117" spans="1:11" ht="15">
      <c r="A117" s="193" t="s">
        <v>604</v>
      </c>
      <c r="B117" s="194"/>
      <c r="C117" s="194"/>
      <c r="D117" s="194"/>
      <c r="E117" s="194"/>
      <c r="F117" s="194"/>
      <c r="G117" s="194"/>
      <c r="H117" s="194"/>
      <c r="I117" s="194"/>
      <c r="J117" s="194"/>
      <c r="K117" s="195"/>
    </row>
    <row r="118" spans="1:11" ht="15">
      <c r="A118" s="196"/>
      <c r="B118" s="197"/>
      <c r="C118" s="197"/>
      <c r="D118" s="197"/>
      <c r="E118" s="197"/>
      <c r="F118" s="197"/>
      <c r="G118" s="197"/>
      <c r="H118" s="197"/>
      <c r="I118" s="197"/>
      <c r="J118" s="197"/>
      <c r="K118" s="198"/>
    </row>
    <row r="119" spans="1:11" ht="25.5">
      <c r="A119" s="162" t="s">
        <v>605</v>
      </c>
      <c r="B119" s="158" t="s">
        <v>606</v>
      </c>
      <c r="C119" s="163">
        <v>168044</v>
      </c>
      <c r="D119" s="163"/>
      <c r="E119" s="163"/>
      <c r="F119" s="164"/>
      <c r="G119" s="164"/>
      <c r="H119" s="164"/>
      <c r="I119" s="163"/>
      <c r="J119" s="163"/>
      <c r="K119" s="165">
        <v>159164</v>
      </c>
    </row>
    <row r="120" spans="1:11" ht="38.25">
      <c r="A120" s="162" t="s">
        <v>607</v>
      </c>
      <c r="B120" s="158" t="s">
        <v>294</v>
      </c>
      <c r="C120" s="163"/>
      <c r="D120" s="163"/>
      <c r="E120" s="163">
        <v>720000</v>
      </c>
      <c r="F120" s="164"/>
      <c r="G120" s="164"/>
      <c r="H120" s="164"/>
      <c r="I120" s="163"/>
      <c r="J120" s="163">
        <v>180000</v>
      </c>
      <c r="K120" s="165">
        <f t="shared" si="11" ref="K120:K133">C120+D120+E120+F120+G120+H120+I120+J120</f>
        <v>900000</v>
      </c>
    </row>
    <row r="121" spans="1:11" ht="15">
      <c r="A121" s="162" t="s">
        <v>608</v>
      </c>
      <c r="B121" s="158" t="s">
        <v>609</v>
      </c>
      <c r="C121" s="163"/>
      <c r="D121" s="163"/>
      <c r="E121" s="163"/>
      <c r="F121" s="164"/>
      <c r="G121" s="164"/>
      <c r="H121" s="164"/>
      <c r="I121" s="163">
        <v>114934</v>
      </c>
      <c r="J121" s="163"/>
      <c r="K121" s="165">
        <f t="shared" si="11"/>
        <v>114934</v>
      </c>
    </row>
    <row r="122" spans="1:11" ht="51">
      <c r="A122" s="162" t="s">
        <v>610</v>
      </c>
      <c r="B122" s="158" t="s">
        <v>611</v>
      </c>
      <c r="C122" s="163">
        <v>14735</v>
      </c>
      <c r="D122" s="163"/>
      <c r="E122" s="163">
        <v>434469</v>
      </c>
      <c r="F122" s="164"/>
      <c r="G122" s="164"/>
      <c r="H122" s="164"/>
      <c r="I122" s="163"/>
      <c r="J122" s="163">
        <v>57171</v>
      </c>
      <c r="K122" s="165">
        <f t="shared" si="11"/>
        <v>506375</v>
      </c>
    </row>
    <row r="123" spans="1:11" ht="63.75">
      <c r="A123" s="162" t="s">
        <v>612</v>
      </c>
      <c r="B123" s="158" t="s">
        <v>613</v>
      </c>
      <c r="C123" s="163">
        <v>25836</v>
      </c>
      <c r="D123" s="163"/>
      <c r="E123" s="163">
        <v>235208</v>
      </c>
      <c r="F123" s="164"/>
      <c r="G123" s="164"/>
      <c r="H123" s="164"/>
      <c r="I123" s="163">
        <v>8310</v>
      </c>
      <c r="J123" s="163">
        <v>67963</v>
      </c>
      <c r="K123" s="165">
        <f t="shared" si="11"/>
        <v>337317</v>
      </c>
    </row>
    <row r="124" spans="1:11" ht="45.6" customHeight="1">
      <c r="A124" s="162" t="s">
        <v>614</v>
      </c>
      <c r="B124" s="158" t="s">
        <v>615</v>
      </c>
      <c r="C124" s="163">
        <v>52549</v>
      </c>
      <c r="D124" s="163"/>
      <c r="E124" s="163">
        <v>899984</v>
      </c>
      <c r="F124" s="164"/>
      <c r="G124" s="164"/>
      <c r="H124" s="164"/>
      <c r="I124" s="163"/>
      <c r="J124" s="163">
        <v>845578</v>
      </c>
      <c r="K124" s="165">
        <f t="shared" si="11"/>
        <v>1798111</v>
      </c>
    </row>
    <row r="125" spans="1:11" ht="51">
      <c r="A125" s="162" t="s">
        <v>616</v>
      </c>
      <c r="B125" s="158" t="s">
        <v>296</v>
      </c>
      <c r="C125" s="163">
        <v>7864</v>
      </c>
      <c r="D125" s="163"/>
      <c r="E125" s="163">
        <v>20000</v>
      </c>
      <c r="F125" s="164"/>
      <c r="G125" s="164"/>
      <c r="H125" s="164"/>
      <c r="I125" s="163"/>
      <c r="J125" s="163">
        <v>80000</v>
      </c>
      <c r="K125" s="165">
        <f t="shared" si="11"/>
        <v>107864</v>
      </c>
    </row>
    <row r="126" spans="1:11" ht="54.95" customHeight="1">
      <c r="A126" s="162" t="s">
        <v>617</v>
      </c>
      <c r="B126" s="158" t="s">
        <v>98</v>
      </c>
      <c r="C126" s="163">
        <v>4000</v>
      </c>
      <c r="D126" s="163"/>
      <c r="E126" s="163">
        <v>1481924</v>
      </c>
      <c r="F126" s="164"/>
      <c r="G126" s="164"/>
      <c r="H126" s="164"/>
      <c r="I126" s="163"/>
      <c r="J126" s="163"/>
      <c r="K126" s="165">
        <f t="shared" si="11"/>
        <v>1485924</v>
      </c>
    </row>
    <row r="127" spans="1:11" ht="51">
      <c r="A127" s="162" t="s">
        <v>618</v>
      </c>
      <c r="B127" s="158" t="s">
        <v>619</v>
      </c>
      <c r="C127" s="163"/>
      <c r="D127" s="163"/>
      <c r="E127" s="163">
        <v>900000</v>
      </c>
      <c r="F127" s="164"/>
      <c r="G127" s="164"/>
      <c r="H127" s="164"/>
      <c r="I127" s="163"/>
      <c r="J127" s="163">
        <v>520000</v>
      </c>
      <c r="K127" s="165">
        <f t="shared" si="11"/>
        <v>1420000</v>
      </c>
    </row>
    <row r="128" spans="1:11" ht="63.75">
      <c r="A128" s="162" t="s">
        <v>620</v>
      </c>
      <c r="B128" s="158" t="s">
        <v>621</v>
      </c>
      <c r="C128" s="163"/>
      <c r="D128" s="163"/>
      <c r="E128" s="163">
        <v>400000</v>
      </c>
      <c r="F128" s="164"/>
      <c r="G128" s="164"/>
      <c r="H128" s="164"/>
      <c r="I128" s="163"/>
      <c r="J128" s="163"/>
      <c r="K128" s="165">
        <f t="shared" si="11"/>
        <v>400000</v>
      </c>
    </row>
    <row r="129" spans="1:11" ht="63.75">
      <c r="A129" s="162" t="s">
        <v>622</v>
      </c>
      <c r="B129" s="158" t="s">
        <v>623</v>
      </c>
      <c r="C129" s="163">
        <v>20000</v>
      </c>
      <c r="D129" s="163"/>
      <c r="E129" s="163">
        <v>573750</v>
      </c>
      <c r="F129" s="164"/>
      <c r="G129" s="164"/>
      <c r="H129" s="164"/>
      <c r="I129" s="163"/>
      <c r="J129" s="163"/>
      <c r="K129" s="165">
        <f t="shared" si="11"/>
        <v>593750</v>
      </c>
    </row>
    <row r="130" spans="1:11" ht="63.75">
      <c r="A130" s="162" t="s">
        <v>624</v>
      </c>
      <c r="B130" s="158" t="s">
        <v>298</v>
      </c>
      <c r="C130" s="163">
        <v>10000</v>
      </c>
      <c r="D130" s="163"/>
      <c r="E130" s="163">
        <v>67500</v>
      </c>
      <c r="F130" s="164"/>
      <c r="G130" s="164"/>
      <c r="H130" s="164"/>
      <c r="I130" s="163"/>
      <c r="J130" s="163">
        <v>300432</v>
      </c>
      <c r="K130" s="165">
        <f t="shared" si="11"/>
        <v>377932</v>
      </c>
    </row>
    <row r="131" spans="1:11" ht="51">
      <c r="A131" s="162" t="s">
        <v>625</v>
      </c>
      <c r="B131" s="158" t="s">
        <v>626</v>
      </c>
      <c r="C131" s="163"/>
      <c r="D131" s="163">
        <v>310000</v>
      </c>
      <c r="E131" s="163"/>
      <c r="F131" s="164"/>
      <c r="G131" s="164"/>
      <c r="H131" s="164"/>
      <c r="I131" s="163"/>
      <c r="J131" s="163"/>
      <c r="K131" s="165">
        <f t="shared" si="11"/>
        <v>310000</v>
      </c>
    </row>
    <row r="132" spans="1:11" ht="15">
      <c r="A132" s="162" t="s">
        <v>627</v>
      </c>
      <c r="B132" s="158" t="s">
        <v>628</v>
      </c>
      <c r="C132" s="163">
        <v>134091</v>
      </c>
      <c r="D132" s="163"/>
      <c r="E132" s="163"/>
      <c r="F132" s="164"/>
      <c r="G132" s="164"/>
      <c r="H132" s="164"/>
      <c r="I132" s="163"/>
      <c r="J132" s="163">
        <v>706457</v>
      </c>
      <c r="K132" s="165">
        <f t="shared" si="11"/>
        <v>840548</v>
      </c>
    </row>
    <row r="133" spans="1:11" ht="76.5">
      <c r="A133" s="167" t="s">
        <v>629</v>
      </c>
      <c r="B133" s="158" t="s">
        <v>319</v>
      </c>
      <c r="C133" s="163">
        <v>72596</v>
      </c>
      <c r="D133" s="163"/>
      <c r="E133" s="163"/>
      <c r="F133" s="164"/>
      <c r="G133" s="164"/>
      <c r="H133" s="164"/>
      <c r="I133" s="163"/>
      <c r="J133" s="163"/>
      <c r="K133" s="165">
        <f t="shared" si="11"/>
        <v>72596</v>
      </c>
    </row>
    <row r="134" spans="1:11" ht="25.5">
      <c r="A134" s="167"/>
      <c r="B134" s="158" t="s">
        <v>630</v>
      </c>
      <c r="C134" s="168"/>
      <c r="D134" s="163">
        <v>925058</v>
      </c>
      <c r="E134" s="168"/>
      <c r="F134" s="169"/>
      <c r="G134" s="169"/>
      <c r="H134" s="169"/>
      <c r="I134" s="163">
        <v>638600</v>
      </c>
      <c r="J134" s="168"/>
      <c r="K134" s="170">
        <f>D134+I134</f>
        <v>1563658</v>
      </c>
    </row>
    <row r="135" spans="1:11" ht="15">
      <c r="A135" s="201" t="s">
        <v>631</v>
      </c>
      <c r="B135" s="202"/>
      <c r="C135" s="99">
        <f>SUM(C119:C133)</f>
        <v>509715</v>
      </c>
      <c r="D135" s="99">
        <f>SUM(D119:D134)</f>
        <v>1235058</v>
      </c>
      <c r="E135" s="99">
        <f>SUM(E119:E134)</f>
        <v>5732835</v>
      </c>
      <c r="F135" s="111">
        <v>0</v>
      </c>
      <c r="G135" s="111">
        <v>0</v>
      </c>
      <c r="H135" s="111">
        <v>0</v>
      </c>
      <c r="I135" s="99">
        <f>SUM(I119:I134)</f>
        <v>761844</v>
      </c>
      <c r="J135" s="99">
        <v>0</v>
      </c>
      <c r="K135" s="100">
        <f>SUM(K119:K134)</f>
        <v>10988173</v>
      </c>
    </row>
    <row r="136" spans="1:11" ht="27" customHeight="1">
      <c r="A136" s="199" t="s">
        <v>632</v>
      </c>
      <c r="B136" s="200"/>
      <c r="C136" s="113">
        <f>C135+C116+C102</f>
        <v>3445611</v>
      </c>
      <c r="D136" s="113">
        <f>D135+D116+D102</f>
        <v>1235058</v>
      </c>
      <c r="E136" s="113">
        <f>E135+E116+E102</f>
        <v>5732835</v>
      </c>
      <c r="F136" s="113">
        <f t="shared" si="12" ref="F136:K136">F135+F116+F102</f>
        <v>0</v>
      </c>
      <c r="G136" s="113">
        <f t="shared" si="12"/>
        <v>0</v>
      </c>
      <c r="H136" s="113">
        <f t="shared" si="12"/>
        <v>0</v>
      </c>
      <c r="I136" s="113">
        <f>I135+I116+I102</f>
        <v>761844</v>
      </c>
      <c r="J136" s="113">
        <f t="shared" si="12"/>
        <v>0</v>
      </c>
      <c r="K136" s="113">
        <f t="shared" si="12"/>
        <v>13932949</v>
      </c>
    </row>
    <row r="137" spans="1:11" ht="15">
      <c r="A137" s="193" t="s">
        <v>347</v>
      </c>
      <c r="B137" s="194"/>
      <c r="C137" s="194"/>
      <c r="D137" s="194"/>
      <c r="E137" s="194"/>
      <c r="F137" s="194"/>
      <c r="G137" s="194"/>
      <c r="H137" s="194"/>
      <c r="I137" s="194"/>
      <c r="J137" s="194"/>
      <c r="K137" s="195"/>
    </row>
    <row r="138" spans="1:11" ht="15">
      <c r="A138" s="196"/>
      <c r="B138" s="197"/>
      <c r="C138" s="197"/>
      <c r="D138" s="197"/>
      <c r="E138" s="197"/>
      <c r="F138" s="197"/>
      <c r="G138" s="197"/>
      <c r="H138" s="197"/>
      <c r="I138" s="197"/>
      <c r="J138" s="197"/>
      <c r="K138" s="198"/>
    </row>
    <row r="139" spans="1:11" ht="25.5">
      <c r="A139" s="162" t="s">
        <v>633</v>
      </c>
      <c r="B139" s="158" t="s">
        <v>634</v>
      </c>
      <c r="C139" s="163"/>
      <c r="D139" s="163">
        <v>15093</v>
      </c>
      <c r="E139" s="163"/>
      <c r="F139" s="164"/>
      <c r="G139" s="164"/>
      <c r="H139" s="164"/>
      <c r="I139" s="163">
        <v>4440</v>
      </c>
      <c r="J139" s="163"/>
      <c r="K139" s="165">
        <f>C139+D139+E139+F139+G139+H139+I139+J139</f>
        <v>19533</v>
      </c>
    </row>
    <row r="140" spans="1:11" ht="25.5">
      <c r="A140" s="162" t="s">
        <v>635</v>
      </c>
      <c r="B140" s="158" t="s">
        <v>636</v>
      </c>
      <c r="C140" s="163"/>
      <c r="D140" s="163">
        <v>15093</v>
      </c>
      <c r="E140" s="163"/>
      <c r="F140" s="164"/>
      <c r="G140" s="164"/>
      <c r="H140" s="164"/>
      <c r="I140" s="163">
        <v>3800</v>
      </c>
      <c r="J140" s="163"/>
      <c r="K140" s="165">
        <f>C140+D140+E140+F140+G140+H140+I140+J140</f>
        <v>18893</v>
      </c>
    </row>
    <row r="141" spans="1:11" ht="25.5">
      <c r="A141" s="162" t="s">
        <v>637</v>
      </c>
      <c r="B141" s="158" t="s">
        <v>638</v>
      </c>
      <c r="C141" s="163"/>
      <c r="D141" s="163">
        <v>15093</v>
      </c>
      <c r="E141" s="163"/>
      <c r="F141" s="164"/>
      <c r="G141" s="164"/>
      <c r="H141" s="164"/>
      <c r="I141" s="163">
        <v>5305</v>
      </c>
      <c r="J141" s="163"/>
      <c r="K141" s="165">
        <f>C141+D141+E141+F141+G141+H141+I141+J141</f>
        <v>20398</v>
      </c>
    </row>
    <row r="142" spans="1:11" ht="15">
      <c r="A142" s="199" t="s">
        <v>639</v>
      </c>
      <c r="B142" s="200"/>
      <c r="C142" s="113">
        <f>SUM(C139:C141)</f>
        <v>0</v>
      </c>
      <c r="D142" s="113">
        <f>SUM(D139:D141)</f>
        <v>45279</v>
      </c>
      <c r="E142" s="113">
        <f t="shared" si="13" ref="E142:K142">SUM(E139:E141)</f>
        <v>0</v>
      </c>
      <c r="F142" s="113">
        <f t="shared" si="13"/>
        <v>0</v>
      </c>
      <c r="G142" s="113">
        <f t="shared" si="13"/>
        <v>0</v>
      </c>
      <c r="H142" s="113">
        <f t="shared" si="13"/>
        <v>0</v>
      </c>
      <c r="I142" s="113">
        <f>SUM(I139:I141)</f>
        <v>13545</v>
      </c>
      <c r="J142" s="113">
        <f t="shared" si="13"/>
        <v>0</v>
      </c>
      <c r="K142" s="113">
        <f t="shared" si="13"/>
        <v>58824</v>
      </c>
    </row>
    <row r="143" spans="1:11" ht="15">
      <c r="A143" s="201" t="s">
        <v>640</v>
      </c>
      <c r="B143" s="203"/>
      <c r="C143" s="203"/>
      <c r="D143" s="203"/>
      <c r="E143" s="203"/>
      <c r="F143" s="203"/>
      <c r="G143" s="203"/>
      <c r="H143" s="203"/>
      <c r="I143" s="203"/>
      <c r="J143" s="203"/>
      <c r="K143" s="202"/>
    </row>
    <row r="144" spans="1:11" ht="15">
      <c r="A144" s="201" t="s">
        <v>641</v>
      </c>
      <c r="B144" s="203"/>
      <c r="C144" s="203"/>
      <c r="D144" s="203"/>
      <c r="E144" s="203"/>
      <c r="F144" s="203"/>
      <c r="G144" s="203"/>
      <c r="H144" s="203"/>
      <c r="I144" s="203"/>
      <c r="J144" s="203"/>
      <c r="K144" s="202"/>
    </row>
    <row r="145" spans="1:11" ht="15">
      <c r="A145" s="162" t="s">
        <v>642</v>
      </c>
      <c r="B145" s="158" t="s">
        <v>643</v>
      </c>
      <c r="C145" s="163">
        <v>384056</v>
      </c>
      <c r="D145" s="163"/>
      <c r="E145" s="163"/>
      <c r="F145" s="164"/>
      <c r="G145" s="164"/>
      <c r="H145" s="164"/>
      <c r="I145" s="163"/>
      <c r="J145" s="163"/>
      <c r="K145" s="165">
        <f t="shared" si="14" ref="K145:K164">C145+D145+E145+F145+G145+H145+I145+J145</f>
        <v>384056</v>
      </c>
    </row>
    <row r="146" spans="1:11" ht="15">
      <c r="A146" s="162" t="s">
        <v>644</v>
      </c>
      <c r="B146" s="158" t="s">
        <v>645</v>
      </c>
      <c r="C146" s="163"/>
      <c r="D146" s="163"/>
      <c r="E146" s="163"/>
      <c r="F146" s="164"/>
      <c r="G146" s="164"/>
      <c r="H146" s="164"/>
      <c r="I146" s="163">
        <v>1500</v>
      </c>
      <c r="J146" s="163"/>
      <c r="K146" s="165">
        <f t="shared" si="14"/>
        <v>1500</v>
      </c>
    </row>
    <row r="147" spans="1:11" ht="51">
      <c r="A147" s="162" t="s">
        <v>646</v>
      </c>
      <c r="B147" s="158" t="s">
        <v>647</v>
      </c>
      <c r="C147" s="163">
        <v>16044</v>
      </c>
      <c r="D147" s="163"/>
      <c r="E147" s="163"/>
      <c r="F147" s="164"/>
      <c r="G147" s="164"/>
      <c r="H147" s="164"/>
      <c r="I147" s="163"/>
      <c r="J147" s="163"/>
      <c r="K147" s="165">
        <f t="shared" si="14"/>
        <v>16044</v>
      </c>
    </row>
    <row r="148" spans="1:11" ht="15">
      <c r="A148" s="162" t="s">
        <v>648</v>
      </c>
      <c r="B148" s="158" t="s">
        <v>649</v>
      </c>
      <c r="C148" s="163">
        <v>13900</v>
      </c>
      <c r="D148" s="163"/>
      <c r="E148" s="163"/>
      <c r="F148" s="164"/>
      <c r="G148" s="164"/>
      <c r="H148" s="164"/>
      <c r="I148" s="163"/>
      <c r="J148" s="163"/>
      <c r="K148" s="165">
        <f t="shared" si="14"/>
        <v>13900</v>
      </c>
    </row>
    <row r="149" spans="1:11" ht="15">
      <c r="A149" s="162" t="s">
        <v>650</v>
      </c>
      <c r="B149" s="158" t="s">
        <v>651</v>
      </c>
      <c r="C149" s="163">
        <v>18075</v>
      </c>
      <c r="D149" s="163"/>
      <c r="E149" s="163"/>
      <c r="F149" s="164"/>
      <c r="G149" s="164"/>
      <c r="H149" s="164"/>
      <c r="I149" s="163"/>
      <c r="J149" s="163"/>
      <c r="K149" s="165">
        <f t="shared" si="14"/>
        <v>18075</v>
      </c>
    </row>
    <row r="150" spans="1:11" ht="15">
      <c r="A150" s="162" t="s">
        <v>652</v>
      </c>
      <c r="B150" s="158" t="s">
        <v>653</v>
      </c>
      <c r="C150" s="163">
        <v>19046</v>
      </c>
      <c r="D150" s="163"/>
      <c r="E150" s="163"/>
      <c r="F150" s="164"/>
      <c r="G150" s="164"/>
      <c r="H150" s="164"/>
      <c r="I150" s="163"/>
      <c r="J150" s="163"/>
      <c r="K150" s="165">
        <f t="shared" si="14"/>
        <v>19046</v>
      </c>
    </row>
    <row r="151" spans="1:11" ht="15">
      <c r="A151" s="162" t="s">
        <v>654</v>
      </c>
      <c r="B151" s="158" t="s">
        <v>655</v>
      </c>
      <c r="C151" s="163">
        <v>19840</v>
      </c>
      <c r="D151" s="163"/>
      <c r="E151" s="163"/>
      <c r="F151" s="164"/>
      <c r="G151" s="164"/>
      <c r="H151" s="164"/>
      <c r="I151" s="163"/>
      <c r="J151" s="163"/>
      <c r="K151" s="165">
        <f t="shared" si="14"/>
        <v>19840</v>
      </c>
    </row>
    <row r="152" spans="1:11" ht="15">
      <c r="A152" s="162" t="s">
        <v>656</v>
      </c>
      <c r="B152" s="158" t="s">
        <v>657</v>
      </c>
      <c r="C152" s="163">
        <v>14483</v>
      </c>
      <c r="D152" s="163"/>
      <c r="E152" s="163"/>
      <c r="F152" s="164"/>
      <c r="G152" s="164"/>
      <c r="H152" s="164"/>
      <c r="I152" s="163"/>
      <c r="J152" s="163"/>
      <c r="K152" s="165">
        <f t="shared" si="14"/>
        <v>14483</v>
      </c>
    </row>
    <row r="153" spans="1:11" ht="15">
      <c r="A153" s="162" t="s">
        <v>658</v>
      </c>
      <c r="B153" s="158" t="s">
        <v>659</v>
      </c>
      <c r="C153" s="163">
        <v>53399</v>
      </c>
      <c r="D153" s="163"/>
      <c r="E153" s="163"/>
      <c r="F153" s="164"/>
      <c r="G153" s="164"/>
      <c r="H153" s="164"/>
      <c r="I153" s="163"/>
      <c r="J153" s="163"/>
      <c r="K153" s="165">
        <f t="shared" si="14"/>
        <v>53399</v>
      </c>
    </row>
    <row r="154" spans="1:11" ht="15">
      <c r="A154" s="162" t="s">
        <v>660</v>
      </c>
      <c r="B154" s="158" t="s">
        <v>661</v>
      </c>
      <c r="C154" s="163">
        <v>58702</v>
      </c>
      <c r="D154" s="163"/>
      <c r="E154" s="163"/>
      <c r="F154" s="164"/>
      <c r="G154" s="164"/>
      <c r="H154" s="164"/>
      <c r="I154" s="163"/>
      <c r="J154" s="163"/>
      <c r="K154" s="165">
        <f t="shared" si="14"/>
        <v>58702</v>
      </c>
    </row>
    <row r="155" spans="1:11" ht="15">
      <c r="A155" s="162" t="s">
        <v>662</v>
      </c>
      <c r="B155" s="158" t="s">
        <v>663</v>
      </c>
      <c r="C155" s="163">
        <v>17602</v>
      </c>
      <c r="D155" s="163"/>
      <c r="E155" s="163"/>
      <c r="F155" s="164"/>
      <c r="G155" s="164"/>
      <c r="H155" s="164"/>
      <c r="I155" s="163"/>
      <c r="J155" s="163"/>
      <c r="K155" s="165">
        <f t="shared" si="14"/>
        <v>17602</v>
      </c>
    </row>
    <row r="156" spans="1:11" ht="15">
      <c r="A156" s="162" t="s">
        <v>664</v>
      </c>
      <c r="B156" s="158" t="s">
        <v>665</v>
      </c>
      <c r="C156" s="163">
        <v>7650</v>
      </c>
      <c r="D156" s="163"/>
      <c r="E156" s="163"/>
      <c r="F156" s="164"/>
      <c r="G156" s="164"/>
      <c r="H156" s="164"/>
      <c r="I156" s="163"/>
      <c r="J156" s="163"/>
      <c r="K156" s="165">
        <f t="shared" si="14"/>
        <v>7650</v>
      </c>
    </row>
    <row r="157" spans="1:11" ht="15">
      <c r="A157" s="162" t="s">
        <v>666</v>
      </c>
      <c r="B157" s="158" t="s">
        <v>667</v>
      </c>
      <c r="C157" s="163">
        <v>10098</v>
      </c>
      <c r="D157" s="163"/>
      <c r="E157" s="163"/>
      <c r="F157" s="164"/>
      <c r="G157" s="164"/>
      <c r="H157" s="164"/>
      <c r="I157" s="163"/>
      <c r="J157" s="163"/>
      <c r="K157" s="165">
        <f t="shared" si="14"/>
        <v>10098</v>
      </c>
    </row>
    <row r="158" spans="1:11" ht="15">
      <c r="A158" s="162" t="s">
        <v>668</v>
      </c>
      <c r="B158" s="158" t="s">
        <v>669</v>
      </c>
      <c r="C158" s="163">
        <v>14584</v>
      </c>
      <c r="D158" s="163"/>
      <c r="E158" s="163"/>
      <c r="F158" s="164"/>
      <c r="G158" s="164"/>
      <c r="H158" s="164"/>
      <c r="I158" s="163"/>
      <c r="J158" s="163"/>
      <c r="K158" s="165">
        <f t="shared" si="14"/>
        <v>14584</v>
      </c>
    </row>
    <row r="159" spans="1:11" ht="15">
      <c r="A159" s="162" t="s">
        <v>670</v>
      </c>
      <c r="B159" s="158" t="s">
        <v>671</v>
      </c>
      <c r="C159" s="163">
        <v>19609</v>
      </c>
      <c r="D159" s="163"/>
      <c r="E159" s="163"/>
      <c r="F159" s="164"/>
      <c r="G159" s="164"/>
      <c r="H159" s="164"/>
      <c r="I159" s="163"/>
      <c r="J159" s="163"/>
      <c r="K159" s="165">
        <f t="shared" si="14"/>
        <v>19609</v>
      </c>
    </row>
    <row r="160" spans="1:11" ht="15">
      <c r="A160" s="162" t="s">
        <v>672</v>
      </c>
      <c r="B160" s="158" t="s">
        <v>673</v>
      </c>
      <c r="C160" s="163">
        <v>19477</v>
      </c>
      <c r="D160" s="163"/>
      <c r="E160" s="163"/>
      <c r="F160" s="164"/>
      <c r="G160" s="164"/>
      <c r="H160" s="164"/>
      <c r="I160" s="163"/>
      <c r="J160" s="163"/>
      <c r="K160" s="165">
        <f t="shared" si="14"/>
        <v>19477</v>
      </c>
    </row>
    <row r="161" spans="1:11" ht="15">
      <c r="A161" s="162" t="s">
        <v>674</v>
      </c>
      <c r="B161" s="158" t="s">
        <v>675</v>
      </c>
      <c r="C161" s="163">
        <v>20472</v>
      </c>
      <c r="D161" s="163"/>
      <c r="E161" s="163"/>
      <c r="F161" s="164"/>
      <c r="G161" s="164"/>
      <c r="H161" s="164"/>
      <c r="I161" s="163"/>
      <c r="J161" s="163"/>
      <c r="K161" s="165">
        <f t="shared" si="14"/>
        <v>20472</v>
      </c>
    </row>
    <row r="162" spans="1:11" ht="15">
      <c r="A162" s="162" t="s">
        <v>676</v>
      </c>
      <c r="B162" s="158" t="s">
        <v>677</v>
      </c>
      <c r="C162" s="163">
        <v>18831</v>
      </c>
      <c r="D162" s="163"/>
      <c r="E162" s="163"/>
      <c r="F162" s="164"/>
      <c r="G162" s="164"/>
      <c r="H162" s="164"/>
      <c r="I162" s="163"/>
      <c r="J162" s="163"/>
      <c r="K162" s="165">
        <f t="shared" si="14"/>
        <v>18831</v>
      </c>
    </row>
    <row r="163" spans="1:11" ht="15">
      <c r="A163" s="162" t="s">
        <v>678</v>
      </c>
      <c r="B163" s="158" t="s">
        <v>679</v>
      </c>
      <c r="C163" s="163">
        <v>14489</v>
      </c>
      <c r="D163" s="163"/>
      <c r="E163" s="163"/>
      <c r="F163" s="164"/>
      <c r="G163" s="164"/>
      <c r="H163" s="164"/>
      <c r="I163" s="163"/>
      <c r="J163" s="163"/>
      <c r="K163" s="165">
        <f t="shared" si="14"/>
        <v>14489</v>
      </c>
    </row>
    <row r="164" spans="1:11" ht="15">
      <c r="A164" s="162" t="s">
        <v>680</v>
      </c>
      <c r="B164" s="158" t="s">
        <v>681</v>
      </c>
      <c r="C164" s="163">
        <v>16766</v>
      </c>
      <c r="D164" s="163"/>
      <c r="E164" s="163"/>
      <c r="F164" s="164"/>
      <c r="G164" s="164"/>
      <c r="H164" s="164"/>
      <c r="I164" s="163"/>
      <c r="J164" s="163"/>
      <c r="K164" s="165">
        <f t="shared" si="14"/>
        <v>16766</v>
      </c>
    </row>
    <row r="165" spans="1:11" ht="15">
      <c r="A165" s="204" t="s">
        <v>682</v>
      </c>
      <c r="B165" s="205"/>
      <c r="C165" s="99">
        <f>SUM(C145:C164)</f>
        <v>757123</v>
      </c>
      <c r="D165" s="99">
        <f>SUM(D145:D164)</f>
        <v>0</v>
      </c>
      <c r="E165" s="99">
        <f t="shared" si="15" ref="E165:K165">SUM(E145:E164)</f>
        <v>0</v>
      </c>
      <c r="F165" s="99">
        <f t="shared" si="15"/>
        <v>0</v>
      </c>
      <c r="G165" s="99">
        <f t="shared" si="15"/>
        <v>0</v>
      </c>
      <c r="H165" s="99">
        <f t="shared" si="15"/>
        <v>0</v>
      </c>
      <c r="I165" s="99">
        <f t="shared" si="15"/>
        <v>1500</v>
      </c>
      <c r="J165" s="99">
        <f t="shared" si="15"/>
        <v>0</v>
      </c>
      <c r="K165" s="99">
        <f t="shared" si="15"/>
        <v>758623</v>
      </c>
    </row>
    <row r="166" spans="1:11" ht="15">
      <c r="A166" s="193" t="s">
        <v>683</v>
      </c>
      <c r="B166" s="194"/>
      <c r="C166" s="194"/>
      <c r="D166" s="194"/>
      <c r="E166" s="194"/>
      <c r="F166" s="194"/>
      <c r="G166" s="194"/>
      <c r="H166" s="194"/>
      <c r="I166" s="194"/>
      <c r="J166" s="194"/>
      <c r="K166" s="195"/>
    </row>
    <row r="167" spans="1:11" ht="15">
      <c r="A167" s="196"/>
      <c r="B167" s="197"/>
      <c r="C167" s="197"/>
      <c r="D167" s="197"/>
      <c r="E167" s="197"/>
      <c r="F167" s="197"/>
      <c r="G167" s="197"/>
      <c r="H167" s="197"/>
      <c r="I167" s="197"/>
      <c r="J167" s="197"/>
      <c r="K167" s="198"/>
    </row>
    <row r="168" spans="1:11" ht="25.5">
      <c r="A168" s="162" t="s">
        <v>684</v>
      </c>
      <c r="B168" s="158" t="s">
        <v>685</v>
      </c>
      <c r="C168" s="163">
        <v>135585</v>
      </c>
      <c r="D168" s="163"/>
      <c r="E168" s="163"/>
      <c r="F168" s="164"/>
      <c r="G168" s="164"/>
      <c r="H168" s="164"/>
      <c r="I168" s="163">
        <v>891</v>
      </c>
      <c r="J168" s="163"/>
      <c r="K168" s="171">
        <f>C168+D168+E168+F168+G168+H168+I168+J168</f>
        <v>136476</v>
      </c>
    </row>
    <row r="169" spans="1:11" ht="25.5">
      <c r="A169" s="162" t="s">
        <v>686</v>
      </c>
      <c r="B169" s="158" t="s">
        <v>687</v>
      </c>
      <c r="C169" s="163"/>
      <c r="D169" s="163"/>
      <c r="E169" s="163"/>
      <c r="F169" s="164"/>
      <c r="G169" s="164"/>
      <c r="H169" s="164"/>
      <c r="I169" s="163">
        <v>2300</v>
      </c>
      <c r="J169" s="163"/>
      <c r="K169" s="171">
        <f>C169+D169+E169+F169+G169+H169+I169+J169</f>
        <v>2300</v>
      </c>
    </row>
    <row r="170" spans="1:11" ht="15">
      <c r="A170" s="162" t="s">
        <v>688</v>
      </c>
      <c r="B170" s="158" t="s">
        <v>689</v>
      </c>
      <c r="C170" s="163">
        <v>34772</v>
      </c>
      <c r="D170" s="163"/>
      <c r="E170" s="163"/>
      <c r="F170" s="164"/>
      <c r="G170" s="164"/>
      <c r="H170" s="164"/>
      <c r="I170" s="163"/>
      <c r="J170" s="163"/>
      <c r="K170" s="171">
        <f>C170+D170+E170+F170+G170+H170+I170+J170</f>
        <v>34772</v>
      </c>
    </row>
    <row r="171" spans="1:11" ht="25.5">
      <c r="A171" s="162" t="s">
        <v>690</v>
      </c>
      <c r="B171" s="158" t="s">
        <v>691</v>
      </c>
      <c r="C171" s="163">
        <v>31479</v>
      </c>
      <c r="D171" s="163"/>
      <c r="E171" s="163"/>
      <c r="F171" s="164"/>
      <c r="G171" s="164"/>
      <c r="H171" s="164"/>
      <c r="I171" s="163"/>
      <c r="J171" s="163"/>
      <c r="K171" s="171">
        <f>C171+D171+E171+F171+G171+H171+I171+J171</f>
        <v>31479</v>
      </c>
    </row>
    <row r="172" spans="1:11" ht="15">
      <c r="A172" s="204" t="s">
        <v>692</v>
      </c>
      <c r="B172" s="205"/>
      <c r="C172" s="99">
        <f>SUM(C168:C171)</f>
        <v>201836</v>
      </c>
      <c r="D172" s="99">
        <f>SUM(D168:D171)</f>
        <v>0</v>
      </c>
      <c r="E172" s="99">
        <f t="shared" si="16" ref="E172:K172">SUM(E168:E171)</f>
        <v>0</v>
      </c>
      <c r="F172" s="99">
        <f t="shared" si="16"/>
        <v>0</v>
      </c>
      <c r="G172" s="99">
        <f t="shared" si="16"/>
        <v>0</v>
      </c>
      <c r="H172" s="99">
        <f t="shared" si="16"/>
        <v>0</v>
      </c>
      <c r="I172" s="99">
        <f>SUM(I168:I171)</f>
        <v>3191</v>
      </c>
      <c r="J172" s="99">
        <f t="shared" si="16"/>
        <v>0</v>
      </c>
      <c r="K172" s="99">
        <f t="shared" si="16"/>
        <v>205027</v>
      </c>
    </row>
    <row r="173" spans="1:11" ht="15">
      <c r="A173" s="193" t="s">
        <v>693</v>
      </c>
      <c r="B173" s="194"/>
      <c r="C173" s="194"/>
      <c r="D173" s="194"/>
      <c r="E173" s="194"/>
      <c r="F173" s="194"/>
      <c r="G173" s="194"/>
      <c r="H173" s="194"/>
      <c r="I173" s="194"/>
      <c r="J173" s="194"/>
      <c r="K173" s="195"/>
    </row>
    <row r="174" spans="1:11" ht="15">
      <c r="A174" s="196"/>
      <c r="B174" s="197"/>
      <c r="C174" s="197"/>
      <c r="D174" s="197"/>
      <c r="E174" s="197"/>
      <c r="F174" s="197"/>
      <c r="G174" s="197"/>
      <c r="H174" s="197"/>
      <c r="I174" s="197"/>
      <c r="J174" s="197"/>
      <c r="K174" s="198"/>
    </row>
    <row r="175" spans="1:11" ht="15">
      <c r="A175" s="162" t="s">
        <v>694</v>
      </c>
      <c r="B175" s="158" t="s">
        <v>695</v>
      </c>
      <c r="C175" s="163">
        <v>410979</v>
      </c>
      <c r="D175" s="163"/>
      <c r="E175" s="163"/>
      <c r="F175" s="164"/>
      <c r="G175" s="164"/>
      <c r="H175" s="164"/>
      <c r="I175" s="163"/>
      <c r="J175" s="163"/>
      <c r="K175" s="165">
        <f t="shared" si="17" ref="K175:K189">C175+D175+E175+F175+G175+H175+I175+J175</f>
        <v>410979</v>
      </c>
    </row>
    <row r="176" spans="1:11" ht="25.5">
      <c r="A176" s="162" t="s">
        <v>696</v>
      </c>
      <c r="B176" s="158" t="s">
        <v>697</v>
      </c>
      <c r="C176" s="163">
        <v>43000</v>
      </c>
      <c r="D176" s="163"/>
      <c r="E176" s="163"/>
      <c r="F176" s="164"/>
      <c r="G176" s="164"/>
      <c r="H176" s="164"/>
      <c r="I176" s="163"/>
      <c r="J176" s="163"/>
      <c r="K176" s="165">
        <f t="shared" si="17"/>
        <v>43000</v>
      </c>
    </row>
    <row r="177" spans="1:11" ht="15">
      <c r="A177" s="162" t="s">
        <v>698</v>
      </c>
      <c r="B177" s="158" t="s">
        <v>699</v>
      </c>
      <c r="C177" s="163">
        <v>21364</v>
      </c>
      <c r="D177" s="163"/>
      <c r="E177" s="163"/>
      <c r="F177" s="164"/>
      <c r="G177" s="164"/>
      <c r="H177" s="164"/>
      <c r="I177" s="163"/>
      <c r="J177" s="163"/>
      <c r="K177" s="165">
        <f t="shared" si="17"/>
        <v>21364</v>
      </c>
    </row>
    <row r="178" spans="1:11" ht="15">
      <c r="A178" s="162" t="s">
        <v>700</v>
      </c>
      <c r="B178" s="158" t="s">
        <v>701</v>
      </c>
      <c r="C178" s="163">
        <v>16688</v>
      </c>
      <c r="D178" s="163"/>
      <c r="E178" s="163"/>
      <c r="F178" s="164"/>
      <c r="G178" s="164"/>
      <c r="H178" s="164"/>
      <c r="I178" s="163"/>
      <c r="J178" s="163"/>
      <c r="K178" s="165">
        <f t="shared" si="17"/>
        <v>16688</v>
      </c>
    </row>
    <row r="179" spans="1:11" ht="15">
      <c r="A179" s="162" t="s">
        <v>702</v>
      </c>
      <c r="B179" s="158" t="s">
        <v>703</v>
      </c>
      <c r="C179" s="163">
        <v>19226</v>
      </c>
      <c r="D179" s="163"/>
      <c r="E179" s="163"/>
      <c r="F179" s="164"/>
      <c r="G179" s="164"/>
      <c r="H179" s="164"/>
      <c r="I179" s="163"/>
      <c r="J179" s="163"/>
      <c r="K179" s="165">
        <f t="shared" si="17"/>
        <v>19226</v>
      </c>
    </row>
    <row r="180" spans="1:11" ht="15">
      <c r="A180" s="162" t="s">
        <v>704</v>
      </c>
      <c r="B180" s="158" t="s">
        <v>705</v>
      </c>
      <c r="C180" s="163">
        <v>88178</v>
      </c>
      <c r="D180" s="163"/>
      <c r="E180" s="163"/>
      <c r="F180" s="164"/>
      <c r="G180" s="164"/>
      <c r="H180" s="164"/>
      <c r="I180" s="163"/>
      <c r="J180" s="163"/>
      <c r="K180" s="165">
        <f t="shared" si="17"/>
        <v>88178</v>
      </c>
    </row>
    <row r="181" spans="1:11" ht="15">
      <c r="A181" s="162" t="s">
        <v>706</v>
      </c>
      <c r="B181" s="158" t="s">
        <v>707</v>
      </c>
      <c r="C181" s="163">
        <v>140831</v>
      </c>
      <c r="D181" s="163"/>
      <c r="E181" s="163"/>
      <c r="F181" s="164"/>
      <c r="G181" s="164"/>
      <c r="H181" s="164"/>
      <c r="I181" s="163"/>
      <c r="J181" s="163"/>
      <c r="K181" s="165">
        <f t="shared" si="17"/>
        <v>140831</v>
      </c>
    </row>
    <row r="182" spans="1:11" ht="15">
      <c r="A182" s="162" t="s">
        <v>708</v>
      </c>
      <c r="B182" s="158" t="s">
        <v>709</v>
      </c>
      <c r="C182" s="163">
        <v>32194</v>
      </c>
      <c r="D182" s="163"/>
      <c r="E182" s="163"/>
      <c r="F182" s="164"/>
      <c r="G182" s="164"/>
      <c r="H182" s="164"/>
      <c r="I182" s="163"/>
      <c r="J182" s="163"/>
      <c r="K182" s="165">
        <f t="shared" si="17"/>
        <v>32194</v>
      </c>
    </row>
    <row r="183" spans="1:11" ht="15">
      <c r="A183" s="162" t="s">
        <v>710</v>
      </c>
      <c r="B183" s="158" t="s">
        <v>711</v>
      </c>
      <c r="C183" s="163">
        <v>44951</v>
      </c>
      <c r="D183" s="163"/>
      <c r="E183" s="163"/>
      <c r="F183" s="164"/>
      <c r="G183" s="164"/>
      <c r="H183" s="164"/>
      <c r="I183" s="163"/>
      <c r="J183" s="163"/>
      <c r="K183" s="165">
        <f t="shared" si="17"/>
        <v>44951</v>
      </c>
    </row>
    <row r="184" spans="1:11" ht="15">
      <c r="A184" s="162" t="s">
        <v>712</v>
      </c>
      <c r="B184" s="158" t="s">
        <v>713</v>
      </c>
      <c r="C184" s="163">
        <v>63656</v>
      </c>
      <c r="D184" s="163"/>
      <c r="E184" s="163"/>
      <c r="F184" s="164"/>
      <c r="G184" s="164"/>
      <c r="H184" s="164"/>
      <c r="I184" s="163"/>
      <c r="J184" s="163"/>
      <c r="K184" s="165">
        <f t="shared" si="17"/>
        <v>63656</v>
      </c>
    </row>
    <row r="185" spans="1:11" ht="15">
      <c r="A185" s="162" t="s">
        <v>714</v>
      </c>
      <c r="B185" s="158" t="s">
        <v>715</v>
      </c>
      <c r="C185" s="163">
        <v>28828</v>
      </c>
      <c r="D185" s="163"/>
      <c r="E185" s="163"/>
      <c r="F185" s="164"/>
      <c r="G185" s="164"/>
      <c r="H185" s="164"/>
      <c r="I185" s="163"/>
      <c r="J185" s="163"/>
      <c r="K185" s="165">
        <f t="shared" si="17"/>
        <v>28828</v>
      </c>
    </row>
    <row r="186" spans="1:11" ht="15">
      <c r="A186" s="162" t="s">
        <v>716</v>
      </c>
      <c r="B186" s="158" t="s">
        <v>717</v>
      </c>
      <c r="C186" s="163">
        <v>2720</v>
      </c>
      <c r="D186" s="163"/>
      <c r="E186" s="163"/>
      <c r="F186" s="164"/>
      <c r="G186" s="164"/>
      <c r="H186" s="164"/>
      <c r="I186" s="163"/>
      <c r="J186" s="163"/>
      <c r="K186" s="165">
        <f t="shared" si="17"/>
        <v>2720</v>
      </c>
    </row>
    <row r="187" spans="1:11" ht="15">
      <c r="A187" s="162" t="s">
        <v>718</v>
      </c>
      <c r="B187" s="158" t="s">
        <v>719</v>
      </c>
      <c r="C187" s="163">
        <v>90860</v>
      </c>
      <c r="D187" s="163"/>
      <c r="E187" s="163"/>
      <c r="F187" s="164"/>
      <c r="G187" s="164"/>
      <c r="H187" s="164"/>
      <c r="I187" s="163"/>
      <c r="J187" s="163"/>
      <c r="K187" s="165">
        <f t="shared" si="17"/>
        <v>90860</v>
      </c>
    </row>
    <row r="188" spans="1:11" ht="25.5">
      <c r="A188" s="162" t="s">
        <v>720</v>
      </c>
      <c r="B188" s="158" t="s">
        <v>721</v>
      </c>
      <c r="C188" s="163">
        <v>144623</v>
      </c>
      <c r="D188" s="163"/>
      <c r="E188" s="163"/>
      <c r="F188" s="164"/>
      <c r="G188" s="164"/>
      <c r="H188" s="164"/>
      <c r="I188" s="163"/>
      <c r="J188" s="163"/>
      <c r="K188" s="165">
        <f t="shared" si="17"/>
        <v>144623</v>
      </c>
    </row>
    <row r="189" spans="1:11" ht="38.25">
      <c r="A189" s="162" t="s">
        <v>722</v>
      </c>
      <c r="B189" s="158" t="s">
        <v>723</v>
      </c>
      <c r="C189" s="163"/>
      <c r="D189" s="163">
        <v>27392</v>
      </c>
      <c r="E189" s="163"/>
      <c r="F189" s="164"/>
      <c r="G189" s="164"/>
      <c r="H189" s="164"/>
      <c r="I189" s="163">
        <v>2211</v>
      </c>
      <c r="J189" s="163"/>
      <c r="K189" s="165">
        <f t="shared" si="17"/>
        <v>29603</v>
      </c>
    </row>
    <row r="190" spans="1:11" ht="51">
      <c r="A190" s="162" t="s">
        <v>724</v>
      </c>
      <c r="B190" s="158" t="s">
        <v>725</v>
      </c>
      <c r="C190" s="163"/>
      <c r="D190" s="163"/>
      <c r="E190" s="163">
        <v>17079</v>
      </c>
      <c r="F190" s="164"/>
      <c r="G190" s="164"/>
      <c r="H190" s="164"/>
      <c r="I190" s="163"/>
      <c r="J190" s="163"/>
      <c r="K190" s="165">
        <v>0</v>
      </c>
    </row>
    <row r="191" spans="1:11" ht="15">
      <c r="A191" s="162" t="s">
        <v>726</v>
      </c>
      <c r="B191" s="158" t="s">
        <v>727</v>
      </c>
      <c r="C191" s="163">
        <v>23012</v>
      </c>
      <c r="D191" s="163"/>
      <c r="E191" s="163"/>
      <c r="F191" s="164"/>
      <c r="G191" s="164"/>
      <c r="H191" s="164"/>
      <c r="I191" s="163"/>
      <c r="J191" s="163"/>
      <c r="K191" s="165">
        <v>21997</v>
      </c>
    </row>
    <row r="192" spans="1:11" ht="25.5">
      <c r="A192" s="162" t="s">
        <v>728</v>
      </c>
      <c r="B192" s="158" t="s">
        <v>729</v>
      </c>
      <c r="C192" s="163">
        <v>130392</v>
      </c>
      <c r="D192" s="163"/>
      <c r="E192" s="163"/>
      <c r="F192" s="164"/>
      <c r="G192" s="164"/>
      <c r="H192" s="164"/>
      <c r="I192" s="163"/>
      <c r="J192" s="163"/>
      <c r="K192" s="165">
        <f t="shared" si="18" ref="K192:K197">C192+D192+E192+F192+G192+H192+I192+J192</f>
        <v>130392</v>
      </c>
    </row>
    <row r="193" spans="1:11" ht="15">
      <c r="A193" s="162" t="s">
        <v>730</v>
      </c>
      <c r="B193" s="158" t="s">
        <v>731</v>
      </c>
      <c r="C193" s="163">
        <v>28278</v>
      </c>
      <c r="D193" s="163"/>
      <c r="E193" s="163"/>
      <c r="F193" s="164"/>
      <c r="G193" s="164"/>
      <c r="H193" s="164"/>
      <c r="I193" s="163"/>
      <c r="J193" s="163"/>
      <c r="K193" s="165">
        <f t="shared" si="18"/>
        <v>28278</v>
      </c>
    </row>
    <row r="194" spans="1:11" ht="15">
      <c r="A194" s="162" t="s">
        <v>732</v>
      </c>
      <c r="B194" s="158" t="s">
        <v>733</v>
      </c>
      <c r="C194" s="163"/>
      <c r="D194" s="163"/>
      <c r="E194" s="163"/>
      <c r="F194" s="164"/>
      <c r="G194" s="164"/>
      <c r="H194" s="164"/>
      <c r="I194" s="163">
        <v>1836</v>
      </c>
      <c r="J194" s="163"/>
      <c r="K194" s="165">
        <f t="shared" si="18"/>
        <v>1836</v>
      </c>
    </row>
    <row r="195" spans="1:11" ht="25.5">
      <c r="A195" s="162" t="s">
        <v>734</v>
      </c>
      <c r="B195" s="158" t="s">
        <v>735</v>
      </c>
      <c r="C195" s="163">
        <v>35152</v>
      </c>
      <c r="D195" s="163"/>
      <c r="E195" s="163"/>
      <c r="F195" s="164"/>
      <c r="G195" s="164"/>
      <c r="H195" s="164"/>
      <c r="I195" s="163"/>
      <c r="J195" s="163"/>
      <c r="K195" s="165">
        <f t="shared" si="18"/>
        <v>35152</v>
      </c>
    </row>
    <row r="196" spans="1:11" ht="25.5">
      <c r="A196" s="162" t="s">
        <v>736</v>
      </c>
      <c r="B196" s="158" t="s">
        <v>737</v>
      </c>
      <c r="C196" s="163"/>
      <c r="D196" s="163">
        <v>12031</v>
      </c>
      <c r="E196" s="163"/>
      <c r="F196" s="164"/>
      <c r="G196" s="164"/>
      <c r="H196" s="164"/>
      <c r="I196" s="163"/>
      <c r="J196" s="163"/>
      <c r="K196" s="165">
        <f t="shared" si="18"/>
        <v>12031</v>
      </c>
    </row>
    <row r="197" spans="1:11" ht="38.25">
      <c r="A197" s="162" t="s">
        <v>738</v>
      </c>
      <c r="B197" s="158" t="s">
        <v>739</v>
      </c>
      <c r="C197" s="163">
        <v>76792</v>
      </c>
      <c r="D197" s="163"/>
      <c r="E197" s="163"/>
      <c r="F197" s="164"/>
      <c r="G197" s="164"/>
      <c r="H197" s="164"/>
      <c r="I197" s="163"/>
      <c r="J197" s="163"/>
      <c r="K197" s="165">
        <f t="shared" si="18"/>
        <v>76792</v>
      </c>
    </row>
    <row r="198" spans="1:11" ht="35.1" customHeight="1">
      <c r="A198" s="201" t="s">
        <v>740</v>
      </c>
      <c r="B198" s="202"/>
      <c r="C198" s="99">
        <f>SUM(C175:C197)</f>
        <v>1441724</v>
      </c>
      <c r="D198" s="99">
        <f t="shared" si="19" ref="D198:K198">SUM(D175:D197)</f>
        <v>39423</v>
      </c>
      <c r="E198" s="99">
        <f t="shared" si="19"/>
        <v>17079</v>
      </c>
      <c r="F198" s="99">
        <f t="shared" si="19"/>
        <v>0</v>
      </c>
      <c r="G198" s="99">
        <f t="shared" si="19"/>
        <v>0</v>
      </c>
      <c r="H198" s="99">
        <f t="shared" si="19"/>
        <v>0</v>
      </c>
      <c r="I198" s="99">
        <f>SUM(I175:I197)</f>
        <v>4047</v>
      </c>
      <c r="J198" s="99">
        <f t="shared" si="19"/>
        <v>0</v>
      </c>
      <c r="K198" s="99">
        <f t="shared" si="19"/>
        <v>1484179</v>
      </c>
    </row>
    <row r="199" spans="1:11" ht="15">
      <c r="A199" s="199" t="s">
        <v>741</v>
      </c>
      <c r="B199" s="200"/>
      <c r="C199" s="113">
        <f>C198+C172+C165</f>
        <v>2400683</v>
      </c>
      <c r="D199" s="113">
        <f t="shared" si="20" ref="D199:K199">D198+D172+D165</f>
        <v>39423</v>
      </c>
      <c r="E199" s="113">
        <f t="shared" si="20"/>
        <v>17079</v>
      </c>
      <c r="F199" s="113">
        <f t="shared" si="20"/>
        <v>0</v>
      </c>
      <c r="G199" s="113">
        <f t="shared" si="20"/>
        <v>0</v>
      </c>
      <c r="H199" s="113">
        <f t="shared" si="20"/>
        <v>0</v>
      </c>
      <c r="I199" s="113">
        <f>I198+I172+I165</f>
        <v>8738</v>
      </c>
      <c r="J199" s="113">
        <f t="shared" si="20"/>
        <v>0</v>
      </c>
      <c r="K199" s="113">
        <f t="shared" si="20"/>
        <v>2447829</v>
      </c>
    </row>
    <row r="200" spans="1:11" ht="15">
      <c r="A200" s="201" t="s">
        <v>351</v>
      </c>
      <c r="B200" s="203"/>
      <c r="C200" s="203"/>
      <c r="D200" s="203"/>
      <c r="E200" s="203"/>
      <c r="F200" s="203"/>
      <c r="G200" s="203"/>
      <c r="H200" s="203"/>
      <c r="I200" s="203"/>
      <c r="J200" s="203"/>
      <c r="K200" s="202"/>
    </row>
    <row r="201" spans="1:11" ht="15">
      <c r="A201" s="201" t="s">
        <v>742</v>
      </c>
      <c r="B201" s="203"/>
      <c r="C201" s="203"/>
      <c r="D201" s="203"/>
      <c r="E201" s="203"/>
      <c r="F201" s="203"/>
      <c r="G201" s="203"/>
      <c r="H201" s="203"/>
      <c r="I201" s="203"/>
      <c r="J201" s="203"/>
      <c r="K201" s="202"/>
    </row>
    <row r="202" spans="1:11" ht="15">
      <c r="A202" s="162" t="s">
        <v>743</v>
      </c>
      <c r="B202" s="158" t="s">
        <v>744</v>
      </c>
      <c r="C202" s="163">
        <v>217240</v>
      </c>
      <c r="D202" s="163"/>
      <c r="E202" s="163"/>
      <c r="F202" s="164"/>
      <c r="G202" s="164"/>
      <c r="H202" s="164"/>
      <c r="I202" s="163"/>
      <c r="J202" s="163"/>
      <c r="K202" s="165">
        <f>C202+D202+E202+F201+G202+H202+I202+J202</f>
        <v>217240</v>
      </c>
    </row>
    <row r="203" spans="1:11" ht="25.5">
      <c r="A203" s="162" t="s">
        <v>745</v>
      </c>
      <c r="B203" s="158" t="s">
        <v>746</v>
      </c>
      <c r="C203" s="163"/>
      <c r="D203" s="163">
        <v>249649</v>
      </c>
      <c r="E203" s="163"/>
      <c r="F203" s="164"/>
      <c r="G203" s="164"/>
      <c r="H203" s="164"/>
      <c r="I203" s="163">
        <v>25837</v>
      </c>
      <c r="J203" s="163"/>
      <c r="K203" s="165">
        <f>C203+D203+E203+F202+G203+H203+I203+J203</f>
        <v>275486</v>
      </c>
    </row>
    <row r="204" spans="1:11" ht="22.5">
      <c r="A204" s="162" t="s">
        <v>747</v>
      </c>
      <c r="B204" s="158" t="s">
        <v>748</v>
      </c>
      <c r="C204" s="163">
        <v>641129</v>
      </c>
      <c r="D204" s="163"/>
      <c r="E204" s="163"/>
      <c r="F204" s="164"/>
      <c r="G204" s="164"/>
      <c r="H204" s="164"/>
      <c r="I204" s="163"/>
      <c r="J204" s="163"/>
      <c r="K204" s="165">
        <f>C204+D204+E204+F203+G204+H204+I204+J204</f>
        <v>641129</v>
      </c>
    </row>
    <row r="205" spans="1:11" ht="22.5">
      <c r="A205" s="162" t="s">
        <v>749</v>
      </c>
      <c r="B205" s="158" t="s">
        <v>750</v>
      </c>
      <c r="C205" s="163">
        <v>432144</v>
      </c>
      <c r="D205" s="163"/>
      <c r="E205" s="163"/>
      <c r="F205" s="164"/>
      <c r="G205" s="164"/>
      <c r="H205" s="164"/>
      <c r="I205" s="163"/>
      <c r="J205" s="163"/>
      <c r="K205" s="165">
        <f>C205+D205+E205+F204+G205+H205+I205+J205</f>
        <v>432144</v>
      </c>
    </row>
    <row r="206" spans="1:11" ht="25.5">
      <c r="A206" s="162" t="s">
        <v>751</v>
      </c>
      <c r="B206" s="158" t="s">
        <v>752</v>
      </c>
      <c r="C206" s="163"/>
      <c r="D206" s="163">
        <v>21595</v>
      </c>
      <c r="E206" s="163"/>
      <c r="F206" s="164"/>
      <c r="G206" s="164"/>
      <c r="H206" s="164"/>
      <c r="I206" s="163">
        <v>1416</v>
      </c>
      <c r="J206" s="163"/>
      <c r="K206" s="165">
        <f>C206+D206+E206+F205+G206+H206+I206+J206</f>
        <v>23011</v>
      </c>
    </row>
    <row r="207" spans="1:11" ht="15">
      <c r="A207" s="162" t="s">
        <v>753</v>
      </c>
      <c r="B207" s="158" t="s">
        <v>754</v>
      </c>
      <c r="C207" s="163">
        <v>34463</v>
      </c>
      <c r="D207" s="163"/>
      <c r="E207" s="163"/>
      <c r="F207" s="164"/>
      <c r="G207" s="164"/>
      <c r="H207" s="164"/>
      <c r="I207" s="163"/>
      <c r="J207" s="163"/>
      <c r="K207" s="165">
        <f>C207+D207+E207+F205+G207+H207+I207+J207</f>
        <v>34463</v>
      </c>
    </row>
    <row r="208" spans="1:11" ht="25.5">
      <c r="A208" s="162" t="s">
        <v>755</v>
      </c>
      <c r="B208" s="158" t="s">
        <v>756</v>
      </c>
      <c r="C208" s="163"/>
      <c r="D208" s="163">
        <v>46983</v>
      </c>
      <c r="E208" s="163"/>
      <c r="F208" s="164"/>
      <c r="G208" s="164"/>
      <c r="H208" s="164"/>
      <c r="I208" s="163">
        <v>8177</v>
      </c>
      <c r="J208" s="163"/>
      <c r="K208" s="165">
        <f t="shared" si="21" ref="K208:K214">C208+D208+E208+F207+G208+H208+I208+J208</f>
        <v>55160</v>
      </c>
    </row>
    <row r="209" spans="1:11" ht="22.5">
      <c r="A209" s="162" t="s">
        <v>757</v>
      </c>
      <c r="B209" s="158" t="s">
        <v>758</v>
      </c>
      <c r="C209" s="163">
        <v>102604</v>
      </c>
      <c r="D209" s="163"/>
      <c r="E209" s="163"/>
      <c r="F209" s="164"/>
      <c r="G209" s="164"/>
      <c r="H209" s="164"/>
      <c r="I209" s="163"/>
      <c r="J209" s="163"/>
      <c r="K209" s="165">
        <f t="shared" si="21"/>
        <v>102604</v>
      </c>
    </row>
    <row r="210" spans="1:11" ht="22.5">
      <c r="A210" s="162" t="s">
        <v>759</v>
      </c>
      <c r="B210" s="158" t="s">
        <v>760</v>
      </c>
      <c r="C210" s="163">
        <v>79811</v>
      </c>
      <c r="D210" s="163"/>
      <c r="E210" s="163"/>
      <c r="F210" s="164"/>
      <c r="G210" s="164"/>
      <c r="H210" s="164"/>
      <c r="I210" s="163"/>
      <c r="J210" s="163"/>
      <c r="K210" s="165">
        <f t="shared" si="21"/>
        <v>79811</v>
      </c>
    </row>
    <row r="211" spans="1:11" ht="15">
      <c r="A211" s="162" t="s">
        <v>761</v>
      </c>
      <c r="B211" s="158" t="s">
        <v>762</v>
      </c>
      <c r="C211" s="163">
        <v>58940</v>
      </c>
      <c r="D211" s="163"/>
      <c r="E211" s="163"/>
      <c r="F211" s="164"/>
      <c r="G211" s="164"/>
      <c r="H211" s="164"/>
      <c r="I211" s="163"/>
      <c r="J211" s="163"/>
      <c r="K211" s="165">
        <f t="shared" si="21"/>
        <v>58940</v>
      </c>
    </row>
    <row r="212" spans="1:11" ht="25.5">
      <c r="A212" s="162" t="s">
        <v>763</v>
      </c>
      <c r="B212" s="158" t="s">
        <v>764</v>
      </c>
      <c r="C212" s="163"/>
      <c r="D212" s="163">
        <v>50898</v>
      </c>
      <c r="E212" s="163"/>
      <c r="F212" s="164"/>
      <c r="G212" s="164"/>
      <c r="H212" s="164"/>
      <c r="I212" s="163">
        <v>7617</v>
      </c>
      <c r="J212" s="163"/>
      <c r="K212" s="165">
        <f t="shared" si="21"/>
        <v>58515</v>
      </c>
    </row>
    <row r="213" spans="1:11" ht="22.5">
      <c r="A213" s="162" t="s">
        <v>765</v>
      </c>
      <c r="B213" s="158" t="s">
        <v>766</v>
      </c>
      <c r="C213" s="163">
        <v>178815</v>
      </c>
      <c r="D213" s="163"/>
      <c r="E213" s="163"/>
      <c r="F213" s="164"/>
      <c r="G213" s="164"/>
      <c r="H213" s="164"/>
      <c r="I213" s="163"/>
      <c r="J213" s="163"/>
      <c r="K213" s="165">
        <f t="shared" si="21"/>
        <v>178815</v>
      </c>
    </row>
    <row r="214" spans="1:11" ht="22.5">
      <c r="A214" s="162" t="s">
        <v>767</v>
      </c>
      <c r="B214" s="158" t="s">
        <v>768</v>
      </c>
      <c r="C214" s="163">
        <v>117276</v>
      </c>
      <c r="D214" s="163"/>
      <c r="E214" s="163"/>
      <c r="F214" s="164"/>
      <c r="G214" s="164"/>
      <c r="H214" s="164"/>
      <c r="I214" s="163"/>
      <c r="J214" s="163"/>
      <c r="K214" s="165">
        <f t="shared" si="21"/>
        <v>117276</v>
      </c>
    </row>
    <row r="215" spans="1:11" ht="15">
      <c r="A215" s="201" t="s">
        <v>769</v>
      </c>
      <c r="B215" s="202"/>
      <c r="C215" s="99">
        <f>SUM(C202:C214)</f>
        <v>1862422</v>
      </c>
      <c r="D215" s="99">
        <f>SUM(D202:D214)</f>
        <v>369125</v>
      </c>
      <c r="E215" s="99">
        <f t="shared" si="22" ref="E215:K215">SUM(E202:E214)</f>
        <v>0</v>
      </c>
      <c r="F215" s="99">
        <f t="shared" si="22"/>
        <v>0</v>
      </c>
      <c r="G215" s="99">
        <f t="shared" si="22"/>
        <v>0</v>
      </c>
      <c r="H215" s="99">
        <f t="shared" si="22"/>
        <v>0</v>
      </c>
      <c r="I215" s="99">
        <f>SUM(I202:I214)</f>
        <v>43047</v>
      </c>
      <c r="J215" s="99">
        <f t="shared" si="22"/>
        <v>0</v>
      </c>
      <c r="K215" s="99">
        <f t="shared" si="22"/>
        <v>2274594</v>
      </c>
    </row>
    <row r="216" spans="1:11" ht="15">
      <c r="A216" s="201" t="s">
        <v>770</v>
      </c>
      <c r="B216" s="203"/>
      <c r="C216" s="203"/>
      <c r="D216" s="203"/>
      <c r="E216" s="203"/>
      <c r="F216" s="203"/>
      <c r="G216" s="203"/>
      <c r="H216" s="203"/>
      <c r="I216" s="203"/>
      <c r="J216" s="203"/>
      <c r="K216" s="202"/>
    </row>
    <row r="217" spans="1:11" ht="15">
      <c r="A217" s="162" t="s">
        <v>771</v>
      </c>
      <c r="B217" s="158" t="s">
        <v>772</v>
      </c>
      <c r="C217" s="163">
        <v>335982</v>
      </c>
      <c r="D217" s="163"/>
      <c r="E217" s="163"/>
      <c r="F217" s="164"/>
      <c r="G217" s="164"/>
      <c r="H217" s="164"/>
      <c r="I217" s="163"/>
      <c r="J217" s="163"/>
      <c r="K217" s="165">
        <f t="shared" si="23" ref="K217:K258">SUM(C217:J217)</f>
        <v>335982</v>
      </c>
    </row>
    <row r="218" spans="1:11" ht="25.5">
      <c r="A218" s="162" t="s">
        <v>773</v>
      </c>
      <c r="B218" s="158" t="s">
        <v>774</v>
      </c>
      <c r="C218" s="163"/>
      <c r="D218" s="163">
        <v>947864</v>
      </c>
      <c r="E218" s="163"/>
      <c r="F218" s="164"/>
      <c r="G218" s="164"/>
      <c r="H218" s="164"/>
      <c r="I218" s="163">
        <v>111307</v>
      </c>
      <c r="J218" s="163"/>
      <c r="K218" s="165">
        <f t="shared" si="23"/>
        <v>1059171</v>
      </c>
    </row>
    <row r="219" spans="1:11" ht="38.25">
      <c r="A219" s="162" t="s">
        <v>775</v>
      </c>
      <c r="B219" s="158" t="s">
        <v>776</v>
      </c>
      <c r="C219" s="163"/>
      <c r="D219" s="163">
        <v>9611</v>
      </c>
      <c r="E219" s="163"/>
      <c r="F219" s="164"/>
      <c r="G219" s="164"/>
      <c r="H219" s="164"/>
      <c r="I219" s="163">
        <v>1132</v>
      </c>
      <c r="J219" s="163"/>
      <c r="K219" s="165">
        <f t="shared" si="23"/>
        <v>10743</v>
      </c>
    </row>
    <row r="220" spans="1:11" ht="22.5">
      <c r="A220" s="162" t="s">
        <v>777</v>
      </c>
      <c r="B220" s="158" t="s">
        <v>778</v>
      </c>
      <c r="C220" s="163">
        <v>50697</v>
      </c>
      <c r="D220" s="163"/>
      <c r="E220" s="163"/>
      <c r="F220" s="164"/>
      <c r="G220" s="164"/>
      <c r="H220" s="164"/>
      <c r="I220" s="163"/>
      <c r="J220" s="163"/>
      <c r="K220" s="165">
        <f t="shared" si="23"/>
        <v>50697</v>
      </c>
    </row>
    <row r="221" spans="1:11" ht="22.5">
      <c r="A221" s="162" t="s">
        <v>779</v>
      </c>
      <c r="B221" s="158" t="s">
        <v>780</v>
      </c>
      <c r="C221" s="163">
        <v>397893</v>
      </c>
      <c r="D221" s="163"/>
      <c r="E221" s="163"/>
      <c r="F221" s="164"/>
      <c r="G221" s="164"/>
      <c r="H221" s="164"/>
      <c r="I221" s="163"/>
      <c r="J221" s="163"/>
      <c r="K221" s="165">
        <f t="shared" si="23"/>
        <v>397893</v>
      </c>
    </row>
    <row r="222" spans="1:11" ht="25.5">
      <c r="A222" s="162" t="s">
        <v>781</v>
      </c>
      <c r="B222" s="158" t="s">
        <v>782</v>
      </c>
      <c r="C222" s="163"/>
      <c r="D222" s="163">
        <v>20975</v>
      </c>
      <c r="E222" s="163"/>
      <c r="F222" s="164"/>
      <c r="G222" s="164"/>
      <c r="H222" s="164"/>
      <c r="I222" s="163">
        <v>1454</v>
      </c>
      <c r="J222" s="163"/>
      <c r="K222" s="165">
        <f t="shared" si="23"/>
        <v>22429</v>
      </c>
    </row>
    <row r="223" spans="1:11" ht="15">
      <c r="A223" s="162" t="s">
        <v>783</v>
      </c>
      <c r="B223" s="158" t="s">
        <v>784</v>
      </c>
      <c r="C223" s="163">
        <v>113276</v>
      </c>
      <c r="D223" s="163"/>
      <c r="E223" s="163"/>
      <c r="F223" s="164"/>
      <c r="G223" s="164"/>
      <c r="H223" s="164"/>
      <c r="I223" s="163"/>
      <c r="J223" s="163"/>
      <c r="K223" s="165">
        <f t="shared" si="23"/>
        <v>113276</v>
      </c>
    </row>
    <row r="224" spans="1:11" ht="25.5">
      <c r="A224" s="162" t="s">
        <v>785</v>
      </c>
      <c r="B224" s="158" t="s">
        <v>786</v>
      </c>
      <c r="C224" s="163"/>
      <c r="D224" s="163">
        <v>238746</v>
      </c>
      <c r="E224" s="163"/>
      <c r="F224" s="164"/>
      <c r="G224" s="164"/>
      <c r="H224" s="164"/>
      <c r="I224" s="163">
        <v>27258</v>
      </c>
      <c r="J224" s="163"/>
      <c r="K224" s="165">
        <f t="shared" si="23"/>
        <v>266004</v>
      </c>
    </row>
    <row r="225" spans="1:11" ht="22.5">
      <c r="A225" s="162" t="s">
        <v>787</v>
      </c>
      <c r="B225" s="158" t="s">
        <v>788</v>
      </c>
      <c r="C225" s="163">
        <v>11610</v>
      </c>
      <c r="D225" s="163"/>
      <c r="E225" s="163"/>
      <c r="F225" s="164"/>
      <c r="G225" s="164"/>
      <c r="H225" s="164"/>
      <c r="I225" s="163"/>
      <c r="J225" s="163"/>
      <c r="K225" s="165">
        <f t="shared" si="23"/>
        <v>11610</v>
      </c>
    </row>
    <row r="226" spans="1:11" ht="22.5">
      <c r="A226" s="162" t="s">
        <v>789</v>
      </c>
      <c r="B226" s="158" t="s">
        <v>790</v>
      </c>
      <c r="C226" s="163">
        <v>167349</v>
      </c>
      <c r="D226" s="163"/>
      <c r="E226" s="163"/>
      <c r="F226" s="164"/>
      <c r="G226" s="164"/>
      <c r="H226" s="164"/>
      <c r="I226" s="163"/>
      <c r="J226" s="163"/>
      <c r="K226" s="165">
        <f t="shared" si="23"/>
        <v>167349</v>
      </c>
    </row>
    <row r="227" spans="1:11" ht="25.5">
      <c r="A227" s="162" t="s">
        <v>791</v>
      </c>
      <c r="B227" s="158" t="s">
        <v>792</v>
      </c>
      <c r="C227" s="163">
        <v>273147</v>
      </c>
      <c r="D227" s="163"/>
      <c r="E227" s="163"/>
      <c r="F227" s="164"/>
      <c r="G227" s="164"/>
      <c r="H227" s="164"/>
      <c r="I227" s="163"/>
      <c r="J227" s="163"/>
      <c r="K227" s="165">
        <f t="shared" si="23"/>
        <v>273147</v>
      </c>
    </row>
    <row r="228" spans="1:11" ht="38.25">
      <c r="A228" s="162" t="s">
        <v>793</v>
      </c>
      <c r="B228" s="158" t="s">
        <v>794</v>
      </c>
      <c r="C228" s="163"/>
      <c r="D228" s="163"/>
      <c r="E228" s="163">
        <v>5666</v>
      </c>
      <c r="F228" s="164"/>
      <c r="G228" s="164"/>
      <c r="H228" s="164"/>
      <c r="I228" s="163"/>
      <c r="J228" s="163"/>
      <c r="K228" s="165">
        <f t="shared" si="23"/>
        <v>5666</v>
      </c>
    </row>
    <row r="229" spans="1:11" ht="51">
      <c r="A229" s="162" t="s">
        <v>795</v>
      </c>
      <c r="B229" s="158" t="s">
        <v>796</v>
      </c>
      <c r="C229" s="163"/>
      <c r="D229" s="163"/>
      <c r="E229" s="163"/>
      <c r="F229" s="164"/>
      <c r="G229" s="164"/>
      <c r="H229" s="164"/>
      <c r="I229" s="163">
        <v>23112</v>
      </c>
      <c r="J229" s="163"/>
      <c r="K229" s="165">
        <f t="shared" si="23"/>
        <v>23112</v>
      </c>
    </row>
    <row r="230" spans="1:11" ht="38.25">
      <c r="A230" s="162" t="s">
        <v>797</v>
      </c>
      <c r="B230" s="158" t="s">
        <v>798</v>
      </c>
      <c r="C230" s="163"/>
      <c r="D230" s="163"/>
      <c r="E230" s="163"/>
      <c r="F230" s="164"/>
      <c r="G230" s="164"/>
      <c r="H230" s="164"/>
      <c r="I230" s="163">
        <v>7806</v>
      </c>
      <c r="J230" s="163"/>
      <c r="K230" s="165">
        <f t="shared" si="23"/>
        <v>7806</v>
      </c>
    </row>
    <row r="231" spans="1:11" ht="51">
      <c r="A231" s="162" t="s">
        <v>799</v>
      </c>
      <c r="B231" s="158" t="s">
        <v>800</v>
      </c>
      <c r="C231" s="163"/>
      <c r="D231" s="163"/>
      <c r="E231" s="163"/>
      <c r="F231" s="164"/>
      <c r="G231" s="164"/>
      <c r="H231" s="164"/>
      <c r="I231" s="163">
        <v>4036</v>
      </c>
      <c r="J231" s="163"/>
      <c r="K231" s="165">
        <f t="shared" si="23"/>
        <v>4036</v>
      </c>
    </row>
    <row r="232" spans="1:11" ht="38.25">
      <c r="A232" s="162" t="s">
        <v>801</v>
      </c>
      <c r="B232" s="158" t="s">
        <v>802</v>
      </c>
      <c r="C232" s="163"/>
      <c r="D232" s="163">
        <v>369421</v>
      </c>
      <c r="E232" s="163"/>
      <c r="F232" s="164"/>
      <c r="G232" s="164"/>
      <c r="H232" s="164"/>
      <c r="I232" s="163">
        <v>45935</v>
      </c>
      <c r="J232" s="163"/>
      <c r="K232" s="165">
        <f t="shared" si="23"/>
        <v>415356</v>
      </c>
    </row>
    <row r="233" spans="1:11" ht="25.5">
      <c r="A233" s="162" t="s">
        <v>803</v>
      </c>
      <c r="B233" s="158" t="s">
        <v>804</v>
      </c>
      <c r="C233" s="163">
        <v>63192</v>
      </c>
      <c r="D233" s="163"/>
      <c r="E233" s="163"/>
      <c r="F233" s="164"/>
      <c r="G233" s="164"/>
      <c r="H233" s="164"/>
      <c r="I233" s="163"/>
      <c r="J233" s="163"/>
      <c r="K233" s="165">
        <f t="shared" si="23"/>
        <v>63192</v>
      </c>
    </row>
    <row r="234" spans="1:11" ht="25.5">
      <c r="A234" s="162" t="s">
        <v>805</v>
      </c>
      <c r="B234" s="158" t="s">
        <v>806</v>
      </c>
      <c r="C234" s="163">
        <v>217631</v>
      </c>
      <c r="D234" s="163"/>
      <c r="E234" s="163"/>
      <c r="F234" s="164"/>
      <c r="G234" s="164"/>
      <c r="H234" s="164"/>
      <c r="I234" s="163"/>
      <c r="J234" s="163"/>
      <c r="K234" s="165">
        <f t="shared" si="23"/>
        <v>217631</v>
      </c>
    </row>
    <row r="235" spans="1:11" ht="15">
      <c r="A235" s="162" t="s">
        <v>807</v>
      </c>
      <c r="B235" s="158" t="s">
        <v>808</v>
      </c>
      <c r="C235" s="163">
        <v>175024</v>
      </c>
      <c r="D235" s="163"/>
      <c r="E235" s="163"/>
      <c r="F235" s="164"/>
      <c r="G235" s="164"/>
      <c r="H235" s="164"/>
      <c r="I235" s="163"/>
      <c r="J235" s="163"/>
      <c r="K235" s="165">
        <f t="shared" si="23"/>
        <v>175024</v>
      </c>
    </row>
    <row r="236" spans="1:11" ht="25.5">
      <c r="A236" s="162" t="s">
        <v>809</v>
      </c>
      <c r="B236" s="158" t="s">
        <v>104</v>
      </c>
      <c r="C236" s="163"/>
      <c r="D236" s="163"/>
      <c r="E236" s="163">
        <v>6352</v>
      </c>
      <c r="F236" s="164"/>
      <c r="G236" s="164"/>
      <c r="H236" s="164"/>
      <c r="I236" s="163">
        <v>187</v>
      </c>
      <c r="J236" s="163"/>
      <c r="K236" s="165">
        <f t="shared" si="23"/>
        <v>6539</v>
      </c>
    </row>
    <row r="237" spans="1:11" ht="51">
      <c r="A237" s="162" t="s">
        <v>810</v>
      </c>
      <c r="B237" s="158" t="s">
        <v>811</v>
      </c>
      <c r="C237" s="163">
        <v>8186</v>
      </c>
      <c r="D237" s="163"/>
      <c r="E237" s="163"/>
      <c r="F237" s="164"/>
      <c r="G237" s="164"/>
      <c r="H237" s="164"/>
      <c r="I237" s="163">
        <v>26806</v>
      </c>
      <c r="J237" s="163"/>
      <c r="K237" s="165">
        <f t="shared" si="23"/>
        <v>34992</v>
      </c>
    </row>
    <row r="238" spans="1:11" ht="25.5">
      <c r="A238" s="162" t="s">
        <v>812</v>
      </c>
      <c r="B238" s="158" t="s">
        <v>813</v>
      </c>
      <c r="C238" s="163"/>
      <c r="D238" s="163">
        <v>363104</v>
      </c>
      <c r="E238" s="163"/>
      <c r="F238" s="164"/>
      <c r="G238" s="164"/>
      <c r="H238" s="164"/>
      <c r="I238" s="163">
        <v>42847</v>
      </c>
      <c r="J238" s="163"/>
      <c r="K238" s="165">
        <f t="shared" si="23"/>
        <v>405951</v>
      </c>
    </row>
    <row r="239" spans="1:11" ht="22.5">
      <c r="A239" s="162" t="s">
        <v>814</v>
      </c>
      <c r="B239" s="158" t="s">
        <v>815</v>
      </c>
      <c r="C239" s="163">
        <v>51255</v>
      </c>
      <c r="D239" s="163"/>
      <c r="E239" s="163"/>
      <c r="F239" s="164"/>
      <c r="G239" s="164"/>
      <c r="H239" s="164"/>
      <c r="I239" s="163"/>
      <c r="J239" s="163"/>
      <c r="K239" s="165">
        <f t="shared" si="23"/>
        <v>51255</v>
      </c>
    </row>
    <row r="240" spans="1:11" ht="22.5">
      <c r="A240" s="162" t="s">
        <v>816</v>
      </c>
      <c r="B240" s="158" t="s">
        <v>817</v>
      </c>
      <c r="C240" s="163">
        <v>325313</v>
      </c>
      <c r="D240" s="163"/>
      <c r="E240" s="163"/>
      <c r="F240" s="164"/>
      <c r="G240" s="164"/>
      <c r="H240" s="164"/>
      <c r="I240" s="163"/>
      <c r="J240" s="163"/>
      <c r="K240" s="165">
        <f t="shared" si="23"/>
        <v>325313</v>
      </c>
    </row>
    <row r="241" spans="1:11" ht="25.5">
      <c r="A241" s="162" t="s">
        <v>818</v>
      </c>
      <c r="B241" s="158" t="s">
        <v>819</v>
      </c>
      <c r="C241" s="163"/>
      <c r="D241" s="163">
        <v>14237</v>
      </c>
      <c r="E241" s="163"/>
      <c r="F241" s="164"/>
      <c r="G241" s="164"/>
      <c r="H241" s="164"/>
      <c r="I241" s="163">
        <v>1703</v>
      </c>
      <c r="J241" s="163"/>
      <c r="K241" s="165">
        <f t="shared" si="23"/>
        <v>15940</v>
      </c>
    </row>
    <row r="242" spans="1:11" ht="25.5">
      <c r="A242" s="162" t="s">
        <v>820</v>
      </c>
      <c r="B242" s="158" t="s">
        <v>821</v>
      </c>
      <c r="C242" s="163"/>
      <c r="D242" s="163">
        <v>16147</v>
      </c>
      <c r="E242" s="163"/>
      <c r="F242" s="164"/>
      <c r="G242" s="164"/>
      <c r="H242" s="164"/>
      <c r="I242" s="163">
        <v>1465</v>
      </c>
      <c r="J242" s="163"/>
      <c r="K242" s="165">
        <f t="shared" si="23"/>
        <v>17612</v>
      </c>
    </row>
    <row r="243" spans="1:11" ht="15">
      <c r="A243" s="162" t="s">
        <v>822</v>
      </c>
      <c r="B243" s="158" t="s">
        <v>823</v>
      </c>
      <c r="C243" s="163">
        <v>117265</v>
      </c>
      <c r="D243" s="163"/>
      <c r="E243" s="163"/>
      <c r="F243" s="164"/>
      <c r="G243" s="164"/>
      <c r="H243" s="164"/>
      <c r="I243" s="163"/>
      <c r="J243" s="163"/>
      <c r="K243" s="165">
        <f t="shared" si="23"/>
        <v>117265</v>
      </c>
    </row>
    <row r="244" spans="1:11" ht="63.75">
      <c r="A244" s="162" t="s">
        <v>824</v>
      </c>
      <c r="B244" s="158" t="s">
        <v>825</v>
      </c>
      <c r="C244" s="163">
        <v>14924</v>
      </c>
      <c r="D244" s="163"/>
      <c r="E244" s="163"/>
      <c r="F244" s="164"/>
      <c r="G244" s="164"/>
      <c r="H244" s="164"/>
      <c r="I244" s="163">
        <v>39907</v>
      </c>
      <c r="J244" s="163"/>
      <c r="K244" s="165">
        <f t="shared" si="23"/>
        <v>54831</v>
      </c>
    </row>
    <row r="245" spans="1:11" ht="25.5">
      <c r="A245" s="162" t="s">
        <v>826</v>
      </c>
      <c r="B245" s="158" t="s">
        <v>827</v>
      </c>
      <c r="C245" s="163"/>
      <c r="D245" s="163">
        <v>191709</v>
      </c>
      <c r="E245" s="163"/>
      <c r="F245" s="164"/>
      <c r="G245" s="164"/>
      <c r="H245" s="164"/>
      <c r="I245" s="163">
        <v>24230</v>
      </c>
      <c r="J245" s="163"/>
      <c r="K245" s="165">
        <f t="shared" si="23"/>
        <v>215939</v>
      </c>
    </row>
    <row r="246" spans="1:11" ht="22.5">
      <c r="A246" s="162" t="s">
        <v>828</v>
      </c>
      <c r="B246" s="158" t="s">
        <v>829</v>
      </c>
      <c r="C246" s="163">
        <v>9592</v>
      </c>
      <c r="D246" s="163"/>
      <c r="E246" s="163"/>
      <c r="F246" s="164"/>
      <c r="G246" s="164"/>
      <c r="H246" s="164"/>
      <c r="I246" s="163"/>
      <c r="J246" s="163"/>
      <c r="K246" s="165">
        <f t="shared" si="23"/>
        <v>9592</v>
      </c>
    </row>
    <row r="247" spans="1:11" ht="22.5">
      <c r="A247" s="162" t="s">
        <v>830</v>
      </c>
      <c r="B247" s="158" t="s">
        <v>831</v>
      </c>
      <c r="C247" s="163">
        <v>219956</v>
      </c>
      <c r="D247" s="163"/>
      <c r="E247" s="163"/>
      <c r="F247" s="164"/>
      <c r="G247" s="164"/>
      <c r="H247" s="164"/>
      <c r="I247" s="163"/>
      <c r="J247" s="163"/>
      <c r="K247" s="165">
        <f t="shared" si="23"/>
        <v>219956</v>
      </c>
    </row>
    <row r="248" spans="1:11" ht="15">
      <c r="A248" s="162" t="s">
        <v>832</v>
      </c>
      <c r="B248" s="158" t="s">
        <v>833</v>
      </c>
      <c r="C248" s="163">
        <v>72135</v>
      </c>
      <c r="D248" s="163"/>
      <c r="E248" s="163"/>
      <c r="F248" s="164"/>
      <c r="G248" s="164"/>
      <c r="H248" s="164"/>
      <c r="I248" s="163"/>
      <c r="J248" s="163"/>
      <c r="K248" s="165">
        <f t="shared" si="23"/>
        <v>72135</v>
      </c>
    </row>
    <row r="249" spans="1:11" ht="38.25">
      <c r="A249" s="162" t="s">
        <v>834</v>
      </c>
      <c r="B249" s="158" t="s">
        <v>835</v>
      </c>
      <c r="C249" s="163"/>
      <c r="D249" s="163">
        <v>96072</v>
      </c>
      <c r="E249" s="163"/>
      <c r="F249" s="164"/>
      <c r="G249" s="164"/>
      <c r="H249" s="164"/>
      <c r="I249" s="163">
        <v>13248</v>
      </c>
      <c r="J249" s="163"/>
      <c r="K249" s="165">
        <f t="shared" si="23"/>
        <v>109320</v>
      </c>
    </row>
    <row r="250" spans="1:11" ht="25.5">
      <c r="A250" s="162" t="s">
        <v>836</v>
      </c>
      <c r="B250" s="158" t="s">
        <v>837</v>
      </c>
      <c r="C250" s="163"/>
      <c r="D250" s="163">
        <v>18508</v>
      </c>
      <c r="E250" s="163"/>
      <c r="F250" s="164"/>
      <c r="G250" s="164"/>
      <c r="H250" s="164"/>
      <c r="I250" s="163">
        <v>2203</v>
      </c>
      <c r="J250" s="163"/>
      <c r="K250" s="165">
        <f t="shared" si="23"/>
        <v>20711</v>
      </c>
    </row>
    <row r="251" spans="1:11" ht="22.5">
      <c r="A251" s="162" t="s">
        <v>838</v>
      </c>
      <c r="B251" s="158" t="s">
        <v>839</v>
      </c>
      <c r="C251" s="163">
        <v>17083</v>
      </c>
      <c r="D251" s="163"/>
      <c r="E251" s="163"/>
      <c r="F251" s="164"/>
      <c r="G251" s="164"/>
      <c r="H251" s="164"/>
      <c r="I251" s="163"/>
      <c r="J251" s="163"/>
      <c r="K251" s="165">
        <f t="shared" si="23"/>
        <v>17083</v>
      </c>
    </row>
    <row r="252" spans="1:11" ht="22.5">
      <c r="A252" s="162" t="s">
        <v>840</v>
      </c>
      <c r="B252" s="158" t="s">
        <v>841</v>
      </c>
      <c r="C252" s="163">
        <v>153471</v>
      </c>
      <c r="D252" s="163"/>
      <c r="E252" s="163"/>
      <c r="F252" s="164"/>
      <c r="G252" s="164"/>
      <c r="H252" s="164"/>
      <c r="I252" s="163"/>
      <c r="J252" s="163"/>
      <c r="K252" s="165">
        <f t="shared" si="23"/>
        <v>153471</v>
      </c>
    </row>
    <row r="253" spans="1:11" ht="25.5">
      <c r="A253" s="162" t="s">
        <v>842</v>
      </c>
      <c r="B253" s="158" t="s">
        <v>843</v>
      </c>
      <c r="C253" s="163"/>
      <c r="D253" s="163">
        <v>8231</v>
      </c>
      <c r="E253" s="163"/>
      <c r="F253" s="164"/>
      <c r="G253" s="164"/>
      <c r="H253" s="164"/>
      <c r="I253" s="163">
        <v>581</v>
      </c>
      <c r="J253" s="163"/>
      <c r="K253" s="165">
        <f t="shared" si="23"/>
        <v>8812</v>
      </c>
    </row>
    <row r="254" spans="1:11" ht="15">
      <c r="A254" s="162" t="s">
        <v>844</v>
      </c>
      <c r="B254" s="158" t="s">
        <v>845</v>
      </c>
      <c r="C254" s="163">
        <v>121550</v>
      </c>
      <c r="D254" s="163"/>
      <c r="E254" s="163"/>
      <c r="F254" s="164"/>
      <c r="G254" s="164"/>
      <c r="H254" s="164"/>
      <c r="I254" s="163"/>
      <c r="J254" s="163"/>
      <c r="K254" s="165">
        <f t="shared" si="23"/>
        <v>121550</v>
      </c>
    </row>
    <row r="255" spans="1:11" ht="25.5">
      <c r="A255" s="162" t="s">
        <v>846</v>
      </c>
      <c r="B255" s="158" t="s">
        <v>847</v>
      </c>
      <c r="C255" s="163"/>
      <c r="D255" s="163">
        <v>149365</v>
      </c>
      <c r="E255" s="163"/>
      <c r="F255" s="164"/>
      <c r="G255" s="164"/>
      <c r="H255" s="164"/>
      <c r="I255" s="163">
        <v>20508</v>
      </c>
      <c r="J255" s="163"/>
      <c r="K255" s="165">
        <f t="shared" si="23"/>
        <v>169873</v>
      </c>
    </row>
    <row r="256" spans="1:11" ht="25.5">
      <c r="A256" s="162" t="s">
        <v>848</v>
      </c>
      <c r="B256" s="158" t="s">
        <v>849</v>
      </c>
      <c r="C256" s="163"/>
      <c r="D256" s="163">
        <v>24204</v>
      </c>
      <c r="E256" s="163"/>
      <c r="F256" s="164"/>
      <c r="G256" s="164"/>
      <c r="H256" s="164"/>
      <c r="I256" s="163">
        <v>2943</v>
      </c>
      <c r="J256" s="163"/>
      <c r="K256" s="165">
        <f t="shared" si="23"/>
        <v>27147</v>
      </c>
    </row>
    <row r="257" spans="1:11" ht="22.5">
      <c r="A257" s="162" t="s">
        <v>850</v>
      </c>
      <c r="B257" s="158" t="s">
        <v>851</v>
      </c>
      <c r="C257" s="163">
        <v>78696</v>
      </c>
      <c r="D257" s="163"/>
      <c r="E257" s="163"/>
      <c r="F257" s="164"/>
      <c r="G257" s="164"/>
      <c r="H257" s="164"/>
      <c r="I257" s="163"/>
      <c r="J257" s="163"/>
      <c r="K257" s="165">
        <f t="shared" si="23"/>
        <v>78696</v>
      </c>
    </row>
    <row r="258" spans="1:11" ht="22.5">
      <c r="A258" s="162" t="s">
        <v>852</v>
      </c>
      <c r="B258" s="158" t="s">
        <v>853</v>
      </c>
      <c r="C258" s="163">
        <v>175690</v>
      </c>
      <c r="D258" s="163"/>
      <c r="E258" s="163"/>
      <c r="F258" s="172"/>
      <c r="G258" s="164"/>
      <c r="H258" s="164"/>
      <c r="I258" s="163"/>
      <c r="J258" s="163"/>
      <c r="K258" s="165">
        <f t="shared" si="23"/>
        <v>175690</v>
      </c>
    </row>
    <row r="259" spans="1:11" ht="35.1" customHeight="1">
      <c r="A259" s="201" t="s">
        <v>854</v>
      </c>
      <c r="B259" s="202"/>
      <c r="C259" s="99">
        <f>SUM(C217:C258)</f>
        <v>3170917</v>
      </c>
      <c r="D259" s="99">
        <f>SUM(D217:D258)</f>
        <v>2468194</v>
      </c>
      <c r="E259" s="99">
        <f t="shared" si="24" ref="E259:K259">SUM(E217:E258)</f>
        <v>12018</v>
      </c>
      <c r="F259" s="99">
        <f t="shared" si="24"/>
        <v>0</v>
      </c>
      <c r="G259" s="99">
        <f t="shared" si="24"/>
        <v>0</v>
      </c>
      <c r="H259" s="99">
        <f t="shared" si="24"/>
        <v>0</v>
      </c>
      <c r="I259" s="99">
        <f>SUM(I217:I258)</f>
        <v>398668</v>
      </c>
      <c r="J259" s="99">
        <f t="shared" si="24"/>
        <v>0</v>
      </c>
      <c r="K259" s="99">
        <f t="shared" si="24"/>
        <v>6049797</v>
      </c>
    </row>
    <row r="260" spans="1:11" ht="15">
      <c r="A260" s="193" t="s">
        <v>855</v>
      </c>
      <c r="B260" s="194"/>
      <c r="C260" s="194"/>
      <c r="D260" s="194"/>
      <c r="E260" s="194"/>
      <c r="F260" s="194"/>
      <c r="G260" s="194"/>
      <c r="H260" s="194"/>
      <c r="I260" s="194"/>
      <c r="J260" s="194"/>
      <c r="K260" s="195"/>
    </row>
    <row r="261" spans="1:11" ht="15">
      <c r="A261" s="196"/>
      <c r="B261" s="197"/>
      <c r="C261" s="197"/>
      <c r="D261" s="197"/>
      <c r="E261" s="197"/>
      <c r="F261" s="197"/>
      <c r="G261" s="197"/>
      <c r="H261" s="197"/>
      <c r="I261" s="197"/>
      <c r="J261" s="197"/>
      <c r="K261" s="198"/>
    </row>
    <row r="262" spans="1:11" ht="25.5">
      <c r="A262" s="162" t="s">
        <v>856</v>
      </c>
      <c r="B262" s="158" t="s">
        <v>857</v>
      </c>
      <c r="C262" s="163">
        <v>66140</v>
      </c>
      <c r="D262" s="163"/>
      <c r="E262" s="163"/>
      <c r="F262" s="164"/>
      <c r="G262" s="164"/>
      <c r="H262" s="164"/>
      <c r="I262" s="163"/>
      <c r="J262" s="163"/>
      <c r="K262" s="165">
        <f t="shared" si="25" ref="K262:K280">C262+D262+E262+F261+G262+H262+I262+J262</f>
        <v>66140</v>
      </c>
    </row>
    <row r="263" spans="1:11" ht="38.25">
      <c r="A263" s="162" t="s">
        <v>858</v>
      </c>
      <c r="B263" s="158" t="s">
        <v>859</v>
      </c>
      <c r="C263" s="163"/>
      <c r="D263" s="163">
        <v>245125</v>
      </c>
      <c r="E263" s="163"/>
      <c r="F263" s="164"/>
      <c r="G263" s="164"/>
      <c r="H263" s="164"/>
      <c r="I263" s="163">
        <v>37671</v>
      </c>
      <c r="J263" s="163"/>
      <c r="K263" s="165">
        <f t="shared" si="25"/>
        <v>282796</v>
      </c>
    </row>
    <row r="264" spans="1:11" ht="25.5">
      <c r="A264" s="162" t="s">
        <v>860</v>
      </c>
      <c r="B264" s="158" t="s">
        <v>861</v>
      </c>
      <c r="C264" s="163">
        <v>125489</v>
      </c>
      <c r="D264" s="163"/>
      <c r="E264" s="163"/>
      <c r="F264" s="164"/>
      <c r="G264" s="164"/>
      <c r="H264" s="164"/>
      <c r="I264" s="163"/>
      <c r="J264" s="163"/>
      <c r="K264" s="165">
        <f t="shared" si="25"/>
        <v>125489</v>
      </c>
    </row>
    <row r="265" spans="1:11" ht="25.5">
      <c r="A265" s="162" t="s">
        <v>862</v>
      </c>
      <c r="B265" s="158" t="s">
        <v>863</v>
      </c>
      <c r="C265" s="163">
        <v>86094</v>
      </c>
      <c r="D265" s="163"/>
      <c r="E265" s="163"/>
      <c r="F265" s="164"/>
      <c r="G265" s="164"/>
      <c r="H265" s="164"/>
      <c r="I265" s="163"/>
      <c r="J265" s="163"/>
      <c r="K265" s="165">
        <f t="shared" si="25"/>
        <v>86094</v>
      </c>
    </row>
    <row r="266" spans="1:11" ht="25.5">
      <c r="A266" s="162" t="s">
        <v>864</v>
      </c>
      <c r="B266" s="158" t="s">
        <v>865</v>
      </c>
      <c r="C266" s="163">
        <v>17384</v>
      </c>
      <c r="D266" s="163"/>
      <c r="E266" s="163"/>
      <c r="F266" s="164"/>
      <c r="G266" s="164"/>
      <c r="H266" s="164"/>
      <c r="I266" s="163"/>
      <c r="J266" s="163"/>
      <c r="K266" s="165">
        <f t="shared" si="25"/>
        <v>17384</v>
      </c>
    </row>
    <row r="267" spans="1:11" ht="38.25">
      <c r="A267" s="162" t="s">
        <v>866</v>
      </c>
      <c r="B267" s="158" t="s">
        <v>867</v>
      </c>
      <c r="C267" s="163"/>
      <c r="D267" s="163">
        <v>160354</v>
      </c>
      <c r="E267" s="163"/>
      <c r="F267" s="164"/>
      <c r="G267" s="164"/>
      <c r="H267" s="164"/>
      <c r="I267" s="163">
        <v>17539</v>
      </c>
      <c r="J267" s="163"/>
      <c r="K267" s="165">
        <f t="shared" si="25"/>
        <v>177893</v>
      </c>
    </row>
    <row r="268" spans="1:11" ht="25.5">
      <c r="A268" s="162" t="s">
        <v>868</v>
      </c>
      <c r="B268" s="158" t="s">
        <v>869</v>
      </c>
      <c r="C268" s="163"/>
      <c r="D268" s="163">
        <v>28080</v>
      </c>
      <c r="E268" s="163"/>
      <c r="F268" s="164"/>
      <c r="G268" s="164"/>
      <c r="H268" s="164"/>
      <c r="I268" s="163">
        <v>1264</v>
      </c>
      <c r="J268" s="163"/>
      <c r="K268" s="165">
        <f t="shared" si="25"/>
        <v>29344</v>
      </c>
    </row>
    <row r="269" spans="1:11" ht="25.5">
      <c r="A269" s="162" t="s">
        <v>870</v>
      </c>
      <c r="B269" s="158" t="s">
        <v>871</v>
      </c>
      <c r="C269" s="163">
        <v>60846</v>
      </c>
      <c r="D269" s="163"/>
      <c r="E269" s="163"/>
      <c r="F269" s="164"/>
      <c r="G269" s="164"/>
      <c r="H269" s="164"/>
      <c r="I269" s="163"/>
      <c r="J269" s="163"/>
      <c r="K269" s="165">
        <f t="shared" si="25"/>
        <v>60846</v>
      </c>
    </row>
    <row r="270" spans="1:11" ht="25.5">
      <c r="A270" s="162" t="s">
        <v>872</v>
      </c>
      <c r="B270" s="158" t="s">
        <v>873</v>
      </c>
      <c r="C270" s="163">
        <v>37088</v>
      </c>
      <c r="D270" s="163"/>
      <c r="E270" s="163"/>
      <c r="F270" s="164"/>
      <c r="G270" s="164"/>
      <c r="H270" s="164"/>
      <c r="I270" s="163"/>
      <c r="J270" s="163"/>
      <c r="K270" s="165">
        <f t="shared" si="25"/>
        <v>37088</v>
      </c>
    </row>
    <row r="271" spans="1:11" ht="25.5">
      <c r="A271" s="162" t="s">
        <v>874</v>
      </c>
      <c r="B271" s="158" t="s">
        <v>875</v>
      </c>
      <c r="C271" s="163">
        <v>112925</v>
      </c>
      <c r="D271" s="163"/>
      <c r="E271" s="163"/>
      <c r="F271" s="164"/>
      <c r="G271" s="164"/>
      <c r="H271" s="164"/>
      <c r="I271" s="163"/>
      <c r="J271" s="163"/>
      <c r="K271" s="165">
        <f t="shared" si="25"/>
        <v>112925</v>
      </c>
    </row>
    <row r="272" spans="1:11" ht="38.25">
      <c r="A272" s="162" t="s">
        <v>876</v>
      </c>
      <c r="B272" s="158" t="s">
        <v>877</v>
      </c>
      <c r="C272" s="163"/>
      <c r="D272" s="163">
        <v>387354</v>
      </c>
      <c r="E272" s="163"/>
      <c r="F272" s="164"/>
      <c r="G272" s="164"/>
      <c r="H272" s="164"/>
      <c r="I272" s="163">
        <v>31953</v>
      </c>
      <c r="J272" s="163"/>
      <c r="K272" s="165">
        <f t="shared" si="25"/>
        <v>419307</v>
      </c>
    </row>
    <row r="273" spans="1:11" ht="25.5">
      <c r="A273" s="162" t="s">
        <v>878</v>
      </c>
      <c r="B273" s="158" t="s">
        <v>879</v>
      </c>
      <c r="C273" s="163">
        <v>131181</v>
      </c>
      <c r="D273" s="163"/>
      <c r="E273" s="163"/>
      <c r="F273" s="164"/>
      <c r="G273" s="164"/>
      <c r="H273" s="164"/>
      <c r="I273" s="163"/>
      <c r="J273" s="163"/>
      <c r="K273" s="165">
        <f t="shared" si="25"/>
        <v>131181</v>
      </c>
    </row>
    <row r="274" spans="1:11" ht="25.5">
      <c r="A274" s="162" t="s">
        <v>880</v>
      </c>
      <c r="B274" s="158" t="s">
        <v>881</v>
      </c>
      <c r="C274" s="163">
        <v>153120</v>
      </c>
      <c r="D274" s="163"/>
      <c r="E274" s="163"/>
      <c r="F274" s="164"/>
      <c r="G274" s="164"/>
      <c r="H274" s="164"/>
      <c r="I274" s="163"/>
      <c r="J274" s="163"/>
      <c r="K274" s="165">
        <f t="shared" si="25"/>
        <v>153120</v>
      </c>
    </row>
    <row r="275" spans="1:11" ht="25.5">
      <c r="A275" s="162" t="s">
        <v>882</v>
      </c>
      <c r="B275" s="158" t="s">
        <v>883</v>
      </c>
      <c r="C275" s="163">
        <v>36480</v>
      </c>
      <c r="D275" s="163"/>
      <c r="E275" s="163"/>
      <c r="F275" s="164"/>
      <c r="G275" s="164"/>
      <c r="H275" s="164"/>
      <c r="I275" s="163"/>
      <c r="J275" s="163"/>
      <c r="K275" s="165">
        <f t="shared" si="25"/>
        <v>36480</v>
      </c>
    </row>
    <row r="276" spans="1:11" ht="22.5">
      <c r="A276" s="162" t="s">
        <v>884</v>
      </c>
      <c r="B276" s="158" t="s">
        <v>885</v>
      </c>
      <c r="C276" s="163">
        <v>65846</v>
      </c>
      <c r="D276" s="163"/>
      <c r="E276" s="163"/>
      <c r="F276" s="164"/>
      <c r="G276" s="164"/>
      <c r="H276" s="164"/>
      <c r="I276" s="163"/>
      <c r="J276" s="163"/>
      <c r="K276" s="165">
        <f t="shared" si="25"/>
        <v>65846</v>
      </c>
    </row>
    <row r="277" spans="1:11" ht="15">
      <c r="A277" s="162" t="s">
        <v>886</v>
      </c>
      <c r="B277" s="158" t="s">
        <v>887</v>
      </c>
      <c r="C277" s="163">
        <v>13134</v>
      </c>
      <c r="D277" s="163"/>
      <c r="E277" s="163"/>
      <c r="F277" s="164"/>
      <c r="G277" s="164"/>
      <c r="H277" s="164"/>
      <c r="I277" s="163"/>
      <c r="J277" s="163"/>
      <c r="K277" s="165">
        <f t="shared" si="25"/>
        <v>13134</v>
      </c>
    </row>
    <row r="278" spans="1:11" ht="25.5">
      <c r="A278" s="162" t="s">
        <v>888</v>
      </c>
      <c r="B278" s="158" t="s">
        <v>889</v>
      </c>
      <c r="C278" s="163"/>
      <c r="D278" s="163">
        <v>64209</v>
      </c>
      <c r="E278" s="163"/>
      <c r="F278" s="164"/>
      <c r="G278" s="164"/>
      <c r="H278" s="164"/>
      <c r="I278" s="163">
        <v>11827</v>
      </c>
      <c r="J278" s="163"/>
      <c r="K278" s="165">
        <f t="shared" si="25"/>
        <v>76036</v>
      </c>
    </row>
    <row r="279" spans="1:11" ht="25.5">
      <c r="A279" s="162" t="s">
        <v>890</v>
      </c>
      <c r="B279" s="158" t="s">
        <v>891</v>
      </c>
      <c r="C279" s="163">
        <v>47889</v>
      </c>
      <c r="D279" s="163"/>
      <c r="E279" s="163"/>
      <c r="F279" s="164"/>
      <c r="G279" s="164"/>
      <c r="H279" s="164"/>
      <c r="I279" s="163"/>
      <c r="J279" s="163"/>
      <c r="K279" s="165">
        <f t="shared" si="25"/>
        <v>47889</v>
      </c>
    </row>
    <row r="280" spans="1:11" ht="25.5">
      <c r="A280" s="162" t="s">
        <v>892</v>
      </c>
      <c r="B280" s="158" t="s">
        <v>893</v>
      </c>
      <c r="C280" s="163">
        <v>12284</v>
      </c>
      <c r="D280" s="163"/>
      <c r="E280" s="163"/>
      <c r="F280" s="172"/>
      <c r="G280" s="164"/>
      <c r="H280" s="164"/>
      <c r="I280" s="163"/>
      <c r="J280" s="163"/>
      <c r="K280" s="165">
        <f t="shared" si="25"/>
        <v>12284</v>
      </c>
    </row>
    <row r="281" spans="1:11" ht="15">
      <c r="A281" s="201" t="s">
        <v>894</v>
      </c>
      <c r="B281" s="202"/>
      <c r="C281" s="99">
        <f>SUM(C262:C280)</f>
        <v>965900</v>
      </c>
      <c r="D281" s="99">
        <f>SUM(D262:D280)</f>
        <v>885122</v>
      </c>
      <c r="E281" s="99">
        <f t="shared" si="26" ref="E281:K281">SUM(E262:E280)</f>
        <v>0</v>
      </c>
      <c r="F281" s="99">
        <f t="shared" si="26"/>
        <v>0</v>
      </c>
      <c r="G281" s="99">
        <f t="shared" si="26"/>
        <v>0</v>
      </c>
      <c r="H281" s="99">
        <f t="shared" si="26"/>
        <v>0</v>
      </c>
      <c r="I281" s="99">
        <f>SUM(I262:I280)</f>
        <v>100254</v>
      </c>
      <c r="J281" s="99">
        <f t="shared" si="26"/>
        <v>0</v>
      </c>
      <c r="K281" s="99">
        <f t="shared" si="26"/>
        <v>1951276</v>
      </c>
    </row>
    <row r="282" spans="1:11" ht="15">
      <c r="A282" s="201" t="s">
        <v>895</v>
      </c>
      <c r="B282" s="203"/>
      <c r="C282" s="203"/>
      <c r="D282" s="203"/>
      <c r="E282" s="203"/>
      <c r="F282" s="203"/>
      <c r="G282" s="203"/>
      <c r="H282" s="203"/>
      <c r="I282" s="203"/>
      <c r="J282" s="203"/>
      <c r="K282" s="202"/>
    </row>
    <row r="283" spans="1:11" ht="25.5">
      <c r="A283" s="162" t="s">
        <v>896</v>
      </c>
      <c r="B283" s="158" t="s">
        <v>897</v>
      </c>
      <c r="C283" s="163">
        <v>657367</v>
      </c>
      <c r="D283" s="163"/>
      <c r="E283" s="163"/>
      <c r="F283" s="164"/>
      <c r="G283" s="164"/>
      <c r="H283" s="164"/>
      <c r="I283" s="163"/>
      <c r="J283" s="163"/>
      <c r="K283" s="165">
        <f>C283+D283+E283+F282+G283+H283+I283+J283</f>
        <v>657367</v>
      </c>
    </row>
    <row r="284" spans="1:11" ht="15">
      <c r="A284" s="162" t="s">
        <v>898</v>
      </c>
      <c r="B284" s="158" t="s">
        <v>899</v>
      </c>
      <c r="C284" s="163"/>
      <c r="D284" s="163"/>
      <c r="E284" s="163">
        <v>79719</v>
      </c>
      <c r="F284" s="164"/>
      <c r="G284" s="164"/>
      <c r="H284" s="164"/>
      <c r="I284" s="163"/>
      <c r="J284" s="163">
        <v>107853</v>
      </c>
      <c r="K284" s="165">
        <f>C284+D284+E284+F283+G284+H284+I284+J284</f>
        <v>187572</v>
      </c>
    </row>
    <row r="285" spans="1:11" ht="15">
      <c r="A285" s="162" t="s">
        <v>900</v>
      </c>
      <c r="B285" s="158" t="s">
        <v>901</v>
      </c>
      <c r="C285" s="163">
        <v>310559</v>
      </c>
      <c r="D285" s="163"/>
      <c r="E285" s="163"/>
      <c r="F285" s="164"/>
      <c r="G285" s="164"/>
      <c r="H285" s="164"/>
      <c r="I285" s="163"/>
      <c r="J285" s="163"/>
      <c r="K285" s="165">
        <f>C285+D285+E285+F283+G285+H285+I285+J285</f>
        <v>310559</v>
      </c>
    </row>
    <row r="286" spans="1:11" ht="25.5">
      <c r="A286" s="162" t="s">
        <v>902</v>
      </c>
      <c r="B286" s="158" t="s">
        <v>903</v>
      </c>
      <c r="C286" s="163">
        <v>20000</v>
      </c>
      <c r="D286" s="163"/>
      <c r="E286" s="163"/>
      <c r="F286" s="164"/>
      <c r="G286" s="164"/>
      <c r="H286" s="164"/>
      <c r="I286" s="163"/>
      <c r="J286" s="163">
        <v>180000</v>
      </c>
      <c r="K286" s="165">
        <f>C286+D286+E286+F284+G286+H286+I286+J286</f>
        <v>200000</v>
      </c>
    </row>
    <row r="287" spans="1:11" ht="63.75">
      <c r="A287" s="162" t="s">
        <v>904</v>
      </c>
      <c r="B287" s="158" t="s">
        <v>101</v>
      </c>
      <c r="C287" s="163"/>
      <c r="D287" s="163"/>
      <c r="E287" s="163">
        <v>142594</v>
      </c>
      <c r="F287" s="164"/>
      <c r="G287" s="164"/>
      <c r="H287" s="164"/>
      <c r="I287" s="163">
        <v>352690</v>
      </c>
      <c r="J287" s="163">
        <v>18505</v>
      </c>
      <c r="K287" s="165">
        <f>C287+D287+E287+F285+G287+H287+I287+J287</f>
        <v>513789</v>
      </c>
    </row>
    <row r="288" spans="1:11" ht="63.75">
      <c r="A288" s="162" t="s">
        <v>905</v>
      </c>
      <c r="B288" s="158" t="s">
        <v>301</v>
      </c>
      <c r="C288" s="163"/>
      <c r="D288" s="163"/>
      <c r="E288" s="163">
        <v>506543</v>
      </c>
      <c r="F288" s="164"/>
      <c r="G288" s="164"/>
      <c r="H288" s="164"/>
      <c r="I288" s="163"/>
      <c r="J288" s="163">
        <v>194556</v>
      </c>
      <c r="K288" s="165">
        <f t="shared" si="27" ref="K288:K294">C288+D288+E288+F287+G288+H288+I288+J288</f>
        <v>701099</v>
      </c>
    </row>
    <row r="289" spans="1:11" ht="25.5">
      <c r="A289" s="162" t="s">
        <v>906</v>
      </c>
      <c r="B289" s="158" t="s">
        <v>82</v>
      </c>
      <c r="C289" s="163">
        <v>44557</v>
      </c>
      <c r="D289" s="163">
        <v>88402</v>
      </c>
      <c r="E289" s="163"/>
      <c r="F289" s="164"/>
      <c r="G289" s="164"/>
      <c r="H289" s="164"/>
      <c r="I289" s="163"/>
      <c r="J289" s="163"/>
      <c r="K289" s="165">
        <f t="shared" si="27"/>
        <v>132959</v>
      </c>
    </row>
    <row r="290" spans="1:11" ht="51">
      <c r="A290" s="162" t="s">
        <v>907</v>
      </c>
      <c r="B290" s="158" t="s">
        <v>908</v>
      </c>
      <c r="C290" s="163">
        <v>45926</v>
      </c>
      <c r="D290" s="163"/>
      <c r="E290" s="163"/>
      <c r="F290" s="164"/>
      <c r="G290" s="164"/>
      <c r="H290" s="164"/>
      <c r="I290" s="163"/>
      <c r="J290" s="163"/>
      <c r="K290" s="165">
        <f t="shared" si="27"/>
        <v>45926</v>
      </c>
    </row>
    <row r="291" spans="1:11" ht="25.5">
      <c r="A291" s="162" t="s">
        <v>909</v>
      </c>
      <c r="B291" s="158" t="s">
        <v>910</v>
      </c>
      <c r="C291" s="163">
        <v>3000</v>
      </c>
      <c r="D291" s="163"/>
      <c r="E291" s="163"/>
      <c r="F291" s="164"/>
      <c r="G291" s="164"/>
      <c r="H291" s="164"/>
      <c r="I291" s="163"/>
      <c r="J291" s="163"/>
      <c r="K291" s="165">
        <f t="shared" si="27"/>
        <v>3000</v>
      </c>
    </row>
    <row r="292" spans="1:11" ht="25.5">
      <c r="A292" s="162" t="s">
        <v>911</v>
      </c>
      <c r="B292" s="158" t="s">
        <v>912</v>
      </c>
      <c r="C292" s="163">
        <v>634319</v>
      </c>
      <c r="D292" s="163">
        <v>155554</v>
      </c>
      <c r="E292" s="163"/>
      <c r="F292" s="164"/>
      <c r="G292" s="164"/>
      <c r="H292" s="164"/>
      <c r="I292" s="163"/>
      <c r="J292" s="163"/>
      <c r="K292" s="165">
        <f t="shared" si="27"/>
        <v>789873</v>
      </c>
    </row>
    <row r="293" spans="1:11" ht="102">
      <c r="A293" s="162" t="s">
        <v>913</v>
      </c>
      <c r="B293" s="158" t="s">
        <v>914</v>
      </c>
      <c r="C293" s="163"/>
      <c r="D293" s="163"/>
      <c r="E293" s="163"/>
      <c r="F293" s="164"/>
      <c r="G293" s="164"/>
      <c r="H293" s="164"/>
      <c r="I293" s="163">
        <v>10025</v>
      </c>
      <c r="J293" s="163"/>
      <c r="K293" s="165">
        <f t="shared" si="27"/>
        <v>10025</v>
      </c>
    </row>
    <row r="294" spans="1:11" ht="51">
      <c r="A294" s="162" t="s">
        <v>915</v>
      </c>
      <c r="B294" s="158" t="s">
        <v>916</v>
      </c>
      <c r="C294" s="163"/>
      <c r="D294" s="163"/>
      <c r="E294" s="163"/>
      <c r="F294" s="164"/>
      <c r="G294" s="164"/>
      <c r="H294" s="164"/>
      <c r="I294" s="163">
        <v>350</v>
      </c>
      <c r="J294" s="163"/>
      <c r="K294" s="165">
        <f t="shared" si="27"/>
        <v>350</v>
      </c>
    </row>
    <row r="295" spans="1:11" ht="89.25">
      <c r="A295" s="162" t="s">
        <v>917</v>
      </c>
      <c r="B295" s="158" t="s">
        <v>918</v>
      </c>
      <c r="C295" s="163"/>
      <c r="D295" s="163"/>
      <c r="E295" s="163"/>
      <c r="F295" s="164">
        <v>1500</v>
      </c>
      <c r="G295" s="164"/>
      <c r="H295" s="164"/>
      <c r="I295" s="163"/>
      <c r="J295" s="163"/>
      <c r="K295" s="165">
        <f>SUM(C295:J295)</f>
        <v>1500</v>
      </c>
    </row>
    <row r="296" spans="1:11" ht="38.25">
      <c r="A296" s="162" t="s">
        <v>919</v>
      </c>
      <c r="B296" s="158" t="s">
        <v>920</v>
      </c>
      <c r="C296" s="163"/>
      <c r="D296" s="163">
        <v>98032</v>
      </c>
      <c r="E296" s="163"/>
      <c r="F296" s="172"/>
      <c r="G296" s="164"/>
      <c r="H296" s="164"/>
      <c r="I296" s="163">
        <v>152421</v>
      </c>
      <c r="J296" s="163"/>
      <c r="K296" s="165">
        <f>C296+D296+E296+F293+G296+H296+I296+J296</f>
        <v>250453</v>
      </c>
    </row>
    <row r="297" spans="1:11" ht="40.5">
      <c r="A297" s="94"/>
      <c r="B297" s="105" t="s">
        <v>921</v>
      </c>
      <c r="C297" s="99">
        <f>SUM(C283:C296)</f>
        <v>1715728</v>
      </c>
      <c r="D297" s="99">
        <f>SUM(D283:D296)</f>
        <v>341988</v>
      </c>
      <c r="E297" s="99">
        <f t="shared" si="28" ref="E297:K297">SUM(E283:E296)</f>
        <v>728856</v>
      </c>
      <c r="F297" s="99">
        <f t="shared" si="28"/>
        <v>1500</v>
      </c>
      <c r="G297" s="99">
        <f t="shared" si="28"/>
        <v>0</v>
      </c>
      <c r="H297" s="99">
        <f t="shared" si="28"/>
        <v>0</v>
      </c>
      <c r="I297" s="99">
        <f>SUM(I283:I296)</f>
        <v>515486</v>
      </c>
      <c r="J297" s="99">
        <f t="shared" si="28"/>
        <v>500914</v>
      </c>
      <c r="K297" s="99">
        <f t="shared" si="28"/>
        <v>3804472</v>
      </c>
    </row>
    <row r="298" spans="1:11" ht="15">
      <c r="A298" s="199" t="s">
        <v>922</v>
      </c>
      <c r="B298" s="200"/>
      <c r="C298" s="113">
        <f>C297+C281+C259+C215</f>
        <v>7714967</v>
      </c>
      <c r="D298" s="113">
        <f>D297+D281+D259+D215</f>
        <v>4064429</v>
      </c>
      <c r="E298" s="113">
        <f t="shared" si="29" ref="E298:K298">E297+E281+E259+E215</f>
        <v>740874</v>
      </c>
      <c r="F298" s="113">
        <f t="shared" si="29"/>
        <v>1500</v>
      </c>
      <c r="G298" s="113">
        <f t="shared" si="29"/>
        <v>0</v>
      </c>
      <c r="H298" s="113">
        <f t="shared" si="29"/>
        <v>0</v>
      </c>
      <c r="I298" s="113">
        <f>I297+I281+I259+I215</f>
        <v>1057455</v>
      </c>
      <c r="J298" s="113">
        <f t="shared" si="29"/>
        <v>500914</v>
      </c>
      <c r="K298" s="113">
        <f t="shared" si="29"/>
        <v>14080139</v>
      </c>
    </row>
    <row r="299" spans="1:11" ht="15">
      <c r="A299" s="201" t="s">
        <v>353</v>
      </c>
      <c r="B299" s="203"/>
      <c r="C299" s="203"/>
      <c r="D299" s="203"/>
      <c r="E299" s="203"/>
      <c r="F299" s="203"/>
      <c r="G299" s="203"/>
      <c r="H299" s="203"/>
      <c r="I299" s="203"/>
      <c r="J299" s="203"/>
      <c r="K299" s="202"/>
    </row>
    <row r="300" spans="1:11" ht="25.5">
      <c r="A300" s="162" t="s">
        <v>923</v>
      </c>
      <c r="B300" s="158" t="s">
        <v>924</v>
      </c>
      <c r="C300" s="163">
        <v>364639</v>
      </c>
      <c r="D300" s="163"/>
      <c r="E300" s="163"/>
      <c r="F300" s="164"/>
      <c r="G300" s="164"/>
      <c r="H300" s="164"/>
      <c r="I300" s="163"/>
      <c r="J300" s="163"/>
      <c r="K300" s="165">
        <v>372415</v>
      </c>
    </row>
    <row r="301" spans="1:11" ht="25.5">
      <c r="A301" s="162" t="s">
        <v>925</v>
      </c>
      <c r="B301" s="158" t="s">
        <v>926</v>
      </c>
      <c r="C301" s="163">
        <v>567607</v>
      </c>
      <c r="D301" s="163"/>
      <c r="E301" s="163"/>
      <c r="F301" s="164"/>
      <c r="G301" s="164"/>
      <c r="H301" s="164"/>
      <c r="I301" s="163"/>
      <c r="J301" s="163"/>
      <c r="K301" s="165">
        <f t="shared" si="30" ref="K301:K307">C301+D301+E301+F301+G301+H301+I301+J301</f>
        <v>567607</v>
      </c>
    </row>
    <row r="302" spans="1:11" ht="15">
      <c r="A302" s="162" t="s">
        <v>927</v>
      </c>
      <c r="B302" s="158" t="s">
        <v>928</v>
      </c>
      <c r="C302" s="163">
        <v>41213</v>
      </c>
      <c r="D302" s="163"/>
      <c r="E302" s="163"/>
      <c r="F302" s="164"/>
      <c r="G302" s="164"/>
      <c r="H302" s="164"/>
      <c r="I302" s="163"/>
      <c r="J302" s="163"/>
      <c r="K302" s="165">
        <f t="shared" si="30"/>
        <v>41213</v>
      </c>
    </row>
    <row r="303" spans="1:11" ht="25.5">
      <c r="A303" s="162" t="s">
        <v>929</v>
      </c>
      <c r="B303" s="158" t="s">
        <v>930</v>
      </c>
      <c r="C303" s="163">
        <v>542205</v>
      </c>
      <c r="D303" s="163"/>
      <c r="E303" s="163"/>
      <c r="F303" s="164"/>
      <c r="G303" s="164"/>
      <c r="H303" s="164"/>
      <c r="I303" s="163"/>
      <c r="J303" s="163"/>
      <c r="K303" s="165">
        <f t="shared" si="30"/>
        <v>542205</v>
      </c>
    </row>
    <row r="304" spans="1:11" ht="15">
      <c r="A304" s="162" t="s">
        <v>931</v>
      </c>
      <c r="B304" s="158" t="s">
        <v>932</v>
      </c>
      <c r="C304" s="163">
        <v>36982</v>
      </c>
      <c r="D304" s="163"/>
      <c r="E304" s="163"/>
      <c r="F304" s="164"/>
      <c r="G304" s="164"/>
      <c r="H304" s="164"/>
      <c r="I304" s="163"/>
      <c r="J304" s="163"/>
      <c r="K304" s="165">
        <f t="shared" si="30"/>
        <v>36982</v>
      </c>
    </row>
    <row r="305" spans="1:11" ht="15">
      <c r="A305" s="162" t="s">
        <v>933</v>
      </c>
      <c r="B305" s="158" t="s">
        <v>934</v>
      </c>
      <c r="C305" s="163">
        <v>61811</v>
      </c>
      <c r="D305" s="163"/>
      <c r="E305" s="163"/>
      <c r="F305" s="164"/>
      <c r="G305" s="164"/>
      <c r="H305" s="164"/>
      <c r="I305" s="163"/>
      <c r="J305" s="163"/>
      <c r="K305" s="165">
        <f t="shared" si="30"/>
        <v>61811</v>
      </c>
    </row>
    <row r="306" spans="1:11" ht="15">
      <c r="A306" s="162" t="s">
        <v>935</v>
      </c>
      <c r="B306" s="158" t="s">
        <v>936</v>
      </c>
      <c r="C306" s="163">
        <v>48956</v>
      </c>
      <c r="D306" s="163"/>
      <c r="E306" s="163"/>
      <c r="F306" s="164"/>
      <c r="G306" s="164"/>
      <c r="H306" s="164"/>
      <c r="I306" s="163"/>
      <c r="J306" s="163"/>
      <c r="K306" s="165">
        <f t="shared" si="30"/>
        <v>48956</v>
      </c>
    </row>
    <row r="307" spans="1:11" ht="15">
      <c r="A307" s="162" t="s">
        <v>937</v>
      </c>
      <c r="B307" s="158" t="s">
        <v>938</v>
      </c>
      <c r="C307" s="163">
        <v>14643</v>
      </c>
      <c r="D307" s="163"/>
      <c r="E307" s="163"/>
      <c r="F307" s="164"/>
      <c r="G307" s="164"/>
      <c r="H307" s="164"/>
      <c r="I307" s="163"/>
      <c r="J307" s="163"/>
      <c r="K307" s="165">
        <f t="shared" si="30"/>
        <v>14643</v>
      </c>
    </row>
    <row r="308" spans="1:11" ht="15">
      <c r="A308" s="162" t="s">
        <v>939</v>
      </c>
      <c r="B308" s="158" t="s">
        <v>940</v>
      </c>
      <c r="C308" s="163">
        <v>1462109</v>
      </c>
      <c r="D308" s="163">
        <v>210229</v>
      </c>
      <c r="E308" s="163"/>
      <c r="F308" s="164"/>
      <c r="G308" s="164"/>
      <c r="H308" s="164"/>
      <c r="I308" s="163"/>
      <c r="J308" s="163"/>
      <c r="K308" s="165">
        <v>1664562</v>
      </c>
    </row>
    <row r="309" spans="1:11" ht="38.25">
      <c r="A309" s="162" t="s">
        <v>941</v>
      </c>
      <c r="B309" s="158" t="s">
        <v>942</v>
      </c>
      <c r="C309" s="163"/>
      <c r="D309" s="163"/>
      <c r="E309" s="163"/>
      <c r="F309" s="164"/>
      <c r="G309" s="164"/>
      <c r="H309" s="164"/>
      <c r="I309" s="163">
        <v>194672</v>
      </c>
      <c r="J309" s="163"/>
      <c r="K309" s="165">
        <f t="shared" si="31" ref="K309:K316">C309+D309+E309+F309+G309+H309+I309+J309</f>
        <v>194672</v>
      </c>
    </row>
    <row r="310" spans="1:11" ht="38.25">
      <c r="A310" s="162" t="s">
        <v>943</v>
      </c>
      <c r="B310" s="158" t="s">
        <v>944</v>
      </c>
      <c r="C310" s="163"/>
      <c r="D310" s="163">
        <v>570000</v>
      </c>
      <c r="E310" s="163"/>
      <c r="F310" s="164"/>
      <c r="G310" s="164"/>
      <c r="H310" s="164"/>
      <c r="I310" s="163"/>
      <c r="J310" s="163"/>
      <c r="K310" s="165">
        <f t="shared" si="31"/>
        <v>570000</v>
      </c>
    </row>
    <row r="311" spans="1:11" ht="25.5">
      <c r="A311" s="162" t="s">
        <v>945</v>
      </c>
      <c r="B311" s="158" t="s">
        <v>946</v>
      </c>
      <c r="C311" s="163"/>
      <c r="D311" s="163">
        <v>15000</v>
      </c>
      <c r="E311" s="163"/>
      <c r="F311" s="164"/>
      <c r="G311" s="164"/>
      <c r="H311" s="164"/>
      <c r="I311" s="163"/>
      <c r="J311" s="163"/>
      <c r="K311" s="165">
        <f t="shared" si="31"/>
        <v>15000</v>
      </c>
    </row>
    <row r="312" spans="1:11" ht="25.5">
      <c r="A312" s="162" t="s">
        <v>947</v>
      </c>
      <c r="B312" s="158" t="s">
        <v>948</v>
      </c>
      <c r="C312" s="163">
        <v>139667</v>
      </c>
      <c r="D312" s="163"/>
      <c r="E312" s="163"/>
      <c r="F312" s="164"/>
      <c r="G312" s="164"/>
      <c r="H312" s="164"/>
      <c r="I312" s="163"/>
      <c r="J312" s="163"/>
      <c r="K312" s="165">
        <f t="shared" si="31"/>
        <v>139667</v>
      </c>
    </row>
    <row r="313" spans="1:11" ht="51">
      <c r="A313" s="162" t="s">
        <v>949</v>
      </c>
      <c r="B313" s="158" t="s">
        <v>950</v>
      </c>
      <c r="C313" s="163">
        <v>10000</v>
      </c>
      <c r="D313" s="163"/>
      <c r="E313" s="163">
        <v>33225</v>
      </c>
      <c r="F313" s="164"/>
      <c r="G313" s="164"/>
      <c r="H313" s="164"/>
      <c r="I313" s="163"/>
      <c r="J313" s="163"/>
      <c r="K313" s="165">
        <f t="shared" si="31"/>
        <v>43225</v>
      </c>
    </row>
    <row r="314" spans="1:11" ht="63.75">
      <c r="A314" s="162" t="s">
        <v>951</v>
      </c>
      <c r="B314" s="158" t="s">
        <v>102</v>
      </c>
      <c r="C314" s="163">
        <v>44390</v>
      </c>
      <c r="D314" s="163"/>
      <c r="E314" s="163">
        <v>63312</v>
      </c>
      <c r="F314" s="164"/>
      <c r="G314" s="164"/>
      <c r="H314" s="164"/>
      <c r="I314" s="163">
        <v>18046</v>
      </c>
      <c r="J314" s="163">
        <v>216126</v>
      </c>
      <c r="K314" s="165">
        <f t="shared" si="31"/>
        <v>341874</v>
      </c>
    </row>
    <row r="315" spans="1:11" ht="63.75">
      <c r="A315" s="162" t="s">
        <v>952</v>
      </c>
      <c r="B315" s="158" t="s">
        <v>103</v>
      </c>
      <c r="C315" s="163"/>
      <c r="D315" s="163"/>
      <c r="E315" s="163">
        <v>161650</v>
      </c>
      <c r="F315" s="164"/>
      <c r="G315" s="164"/>
      <c r="H315" s="164"/>
      <c r="I315" s="163"/>
      <c r="J315" s="163">
        <v>215838</v>
      </c>
      <c r="K315" s="165">
        <f t="shared" si="31"/>
        <v>377488</v>
      </c>
    </row>
    <row r="316" spans="1:11" ht="63.75">
      <c r="A316" s="162" t="s">
        <v>953</v>
      </c>
      <c r="B316" s="158" t="s">
        <v>954</v>
      </c>
      <c r="C316" s="163"/>
      <c r="D316" s="163"/>
      <c r="E316" s="163">
        <v>378898</v>
      </c>
      <c r="F316" s="164"/>
      <c r="G316" s="164"/>
      <c r="H316" s="164"/>
      <c r="I316" s="163">
        <v>104913</v>
      </c>
      <c r="J316" s="163">
        <v>144005</v>
      </c>
      <c r="K316" s="165">
        <f t="shared" si="31"/>
        <v>627816</v>
      </c>
    </row>
    <row r="317" spans="1:11" ht="15">
      <c r="A317" s="199" t="s">
        <v>955</v>
      </c>
      <c r="B317" s="200"/>
      <c r="C317" s="113">
        <f>SUM(C300:C316)</f>
        <v>3334222</v>
      </c>
      <c r="D317" s="113">
        <f>SUM(D300:D316)</f>
        <v>795229</v>
      </c>
      <c r="E317" s="113">
        <f>SUM(E300:E316)</f>
        <v>637085</v>
      </c>
      <c r="F317" s="113">
        <f t="shared" si="32" ref="F317:K317">SUM(F300:F316)</f>
        <v>0</v>
      </c>
      <c r="G317" s="113">
        <f t="shared" si="32"/>
        <v>0</v>
      </c>
      <c r="H317" s="113">
        <f t="shared" si="32"/>
        <v>0</v>
      </c>
      <c r="I317" s="113">
        <f t="shared" si="32"/>
        <v>317631</v>
      </c>
      <c r="J317" s="113">
        <f t="shared" si="32"/>
        <v>575969</v>
      </c>
      <c r="K317" s="113">
        <f t="shared" si="32"/>
        <v>5660136</v>
      </c>
    </row>
    <row r="318" spans="1:11" ht="15">
      <c r="A318" s="193" t="s">
        <v>956</v>
      </c>
      <c r="B318" s="194"/>
      <c r="C318" s="194"/>
      <c r="D318" s="194"/>
      <c r="E318" s="194"/>
      <c r="F318" s="194"/>
      <c r="G318" s="194"/>
      <c r="H318" s="194"/>
      <c r="I318" s="194"/>
      <c r="J318" s="194"/>
      <c r="K318" s="195"/>
    </row>
    <row r="319" spans="1:11" ht="15">
      <c r="A319" s="196"/>
      <c r="B319" s="197"/>
      <c r="C319" s="197"/>
      <c r="D319" s="197"/>
      <c r="E319" s="197"/>
      <c r="F319" s="197"/>
      <c r="G319" s="197"/>
      <c r="H319" s="197"/>
      <c r="I319" s="197"/>
      <c r="J319" s="197"/>
      <c r="K319" s="198"/>
    </row>
    <row r="320" spans="1:11" ht="15">
      <c r="A320" s="114" t="s">
        <v>957</v>
      </c>
      <c r="B320" s="115" t="s">
        <v>111</v>
      </c>
      <c r="C320" s="116"/>
      <c r="D320" s="116"/>
      <c r="E320" s="117"/>
      <c r="F320" s="117"/>
      <c r="G320" s="117"/>
      <c r="H320" s="117"/>
      <c r="I320" s="116"/>
      <c r="J320" s="116">
        <v>-1490483</v>
      </c>
      <c r="K320" s="116"/>
    </row>
    <row r="321" spans="1:11" s="32" customFormat="1" ht="15">
      <c r="A321" s="101"/>
      <c r="B321" s="98"/>
      <c r="C321" s="96"/>
      <c r="D321" s="96"/>
      <c r="E321" s="96"/>
      <c r="F321" s="96"/>
      <c r="G321" s="96"/>
      <c r="H321" s="96"/>
      <c r="I321" s="96"/>
      <c r="J321" s="96"/>
      <c r="K321" s="112"/>
    </row>
    <row r="322" spans="1:11" s="32" customFormat="1" ht="15">
      <c r="A322" s="199" t="s">
        <v>958</v>
      </c>
      <c r="B322" s="200"/>
      <c r="C322" s="113">
        <f>C36+C39+C43+C60+C136+C199+C298+C317+C320</f>
        <v>21007357</v>
      </c>
      <c r="D322" s="113">
        <f>D317+D298+D199+D142+D136+D60+D43+D39+D36</f>
        <v>6294580</v>
      </c>
      <c r="E322" s="113">
        <f>E317++E298+E199+E142+E136+E64+E60+E43+E39+E36</f>
        <v>7247758</v>
      </c>
      <c r="F322" s="113">
        <f>F36+F60</f>
        <v>0</v>
      </c>
      <c r="G322" s="113">
        <f>G36</f>
        <v>0</v>
      </c>
      <c r="H322" s="113">
        <f>H136+H298</f>
        <v>0</v>
      </c>
      <c r="I322" s="113">
        <f>I317+I298+I199+I142+I136+I64+I60+I43+I39+I36</f>
        <v>2178824</v>
      </c>
      <c r="J322" s="113"/>
      <c r="K322" s="118">
        <f>K36+K39+K43+K60+K64+K136+K142+K199+K298+K317</f>
        <v>40807009</v>
      </c>
    </row>
  </sheetData>
  <mergeCells count="44">
    <mergeCell ref="A60:B60"/>
    <mergeCell ref="A1:K1"/>
    <mergeCell ref="A2:K3"/>
    <mergeCell ref="D4:H4"/>
    <mergeCell ref="I4:J4"/>
    <mergeCell ref="A7:K8"/>
    <mergeCell ref="A36:B36"/>
    <mergeCell ref="A37:K37"/>
    <mergeCell ref="A39:B39"/>
    <mergeCell ref="A40:K40"/>
    <mergeCell ref="A43:B43"/>
    <mergeCell ref="A44:K45"/>
    <mergeCell ref="A143:K143"/>
    <mergeCell ref="A62:K62"/>
    <mergeCell ref="A64:B64"/>
    <mergeCell ref="A65:K66"/>
    <mergeCell ref="A67:K67"/>
    <mergeCell ref="A104:K104"/>
    <mergeCell ref="A116:B116"/>
    <mergeCell ref="A117:K118"/>
    <mergeCell ref="A135:B135"/>
    <mergeCell ref="A136:B136"/>
    <mergeCell ref="A137:K138"/>
    <mergeCell ref="A142:B142"/>
    <mergeCell ref="A259:B259"/>
    <mergeCell ref="A144:K144"/>
    <mergeCell ref="A165:B165"/>
    <mergeCell ref="A166:K167"/>
    <mergeCell ref="A172:B172"/>
    <mergeCell ref="A173:K174"/>
    <mergeCell ref="A198:B198"/>
    <mergeCell ref="A199:B199"/>
    <mergeCell ref="A200:K200"/>
    <mergeCell ref="A201:K201"/>
    <mergeCell ref="A215:B215"/>
    <mergeCell ref="A216:K216"/>
    <mergeCell ref="A318:K319"/>
    <mergeCell ref="A322:B322"/>
    <mergeCell ref="A260:K261"/>
    <mergeCell ref="A281:B281"/>
    <mergeCell ref="A282:K282"/>
    <mergeCell ref="A298:B298"/>
    <mergeCell ref="A299:K299"/>
    <mergeCell ref="A317:B317"/>
  </mergeCells>
  <pageMargins left="0.7" right="0.7" top="0.75" bottom="0.75" header="0.3" footer="0.3"/>
  <pageSetup fitToHeight="0" orientation="landscape" paperSize="9" scale="96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E9199E-4663-42DC-BB99-51ED07C4D9F1}">
  <dimension ref="A1:B26"/>
  <sheetViews>
    <sheetView workbookViewId="0" topLeftCell="A1">
      <selection pane="topLeft" activeCell="B4" sqref="B4"/>
    </sheetView>
  </sheetViews>
  <sheetFormatPr defaultColWidth="64.1442857142857" defaultRowHeight="15"/>
  <cols>
    <col min="1" max="1" width="64.1428571428571" style="21"/>
    <col min="2" max="2" width="17.8571428571429" style="58" customWidth="1"/>
    <col min="3" max="16384" width="64.1428571428571" style="21"/>
  </cols>
  <sheetData>
    <row r="1" spans="1:2" ht="15.75">
      <c r="A1" s="225" t="s">
        <v>303</v>
      </c>
      <c r="B1" s="225"/>
    </row>
    <row r="2" spans="1:2" ht="15" customHeight="1">
      <c r="A2" s="184" t="s">
        <v>304</v>
      </c>
      <c r="B2" s="184"/>
    </row>
    <row r="3" spans="1:2" ht="15">
      <c r="A3" s="226"/>
      <c r="B3" s="226"/>
    </row>
    <row r="4" spans="1:2" ht="42.75">
      <c r="A4" s="191" t="s">
        <v>0</v>
      </c>
      <c r="B4" s="73" t="s">
        <v>320</v>
      </c>
    </row>
    <row r="5" spans="1:2" ht="18" customHeight="1">
      <c r="A5" s="192"/>
      <c r="B5" s="73" t="s">
        <v>2</v>
      </c>
    </row>
    <row r="6" spans="1:2" ht="49.5" customHeight="1">
      <c r="A6" s="134" t="s">
        <v>305</v>
      </c>
      <c r="B6" s="132">
        <v>25836</v>
      </c>
    </row>
    <row r="7" spans="1:2" ht="48.75" customHeight="1">
      <c r="A7" s="134" t="s">
        <v>406</v>
      </c>
      <c r="B7" s="132">
        <v>14735</v>
      </c>
    </row>
    <row r="8" spans="1:2" ht="34.5" customHeight="1">
      <c r="A8" s="134" t="s">
        <v>306</v>
      </c>
      <c r="B8" s="132">
        <v>2415</v>
      </c>
    </row>
    <row r="9" spans="1:2" ht="48" customHeight="1">
      <c r="A9" s="134" t="s">
        <v>307</v>
      </c>
      <c r="B9" s="132">
        <v>4752</v>
      </c>
    </row>
    <row r="10" spans="1:2" ht="42" customHeight="1">
      <c r="A10" s="134" t="s">
        <v>308</v>
      </c>
      <c r="B10" s="132">
        <v>4867</v>
      </c>
    </row>
    <row r="11" spans="1:2" ht="39" customHeight="1">
      <c r="A11" s="134" t="s">
        <v>309</v>
      </c>
      <c r="B11" s="133">
        <v>52549</v>
      </c>
    </row>
    <row r="12" spans="1:2" ht="34.5" customHeight="1">
      <c r="A12" s="134" t="s">
        <v>310</v>
      </c>
      <c r="B12" s="132">
        <v>7864</v>
      </c>
    </row>
    <row r="13" spans="1:2" ht="26.25" customHeight="1">
      <c r="A13" s="135" t="s">
        <v>311</v>
      </c>
      <c r="B13" s="132">
        <v>44390</v>
      </c>
    </row>
    <row r="14" spans="1:2" ht="45.75" customHeight="1">
      <c r="A14" s="136" t="s">
        <v>312</v>
      </c>
      <c r="B14" s="132">
        <v>10000</v>
      </c>
    </row>
    <row r="15" spans="1:2" ht="45.75" customHeight="1">
      <c r="A15" s="136" t="s">
        <v>972</v>
      </c>
      <c r="B15" s="132">
        <v>78726</v>
      </c>
    </row>
    <row r="16" spans="1:2" ht="45.75" customHeight="1">
      <c r="A16" s="136" t="s">
        <v>971</v>
      </c>
      <c r="B16" s="132">
        <v>134091</v>
      </c>
    </row>
    <row r="17" spans="1:2" ht="45.75" customHeight="1">
      <c r="A17" s="136" t="s">
        <v>313</v>
      </c>
      <c r="B17" s="132">
        <v>45926</v>
      </c>
    </row>
    <row r="18" spans="1:2" ht="24.75" customHeight="1">
      <c r="A18" s="136" t="s">
        <v>314</v>
      </c>
      <c r="B18" s="132">
        <v>3000</v>
      </c>
    </row>
    <row r="19" spans="1:2" ht="30" customHeight="1">
      <c r="A19" s="136" t="s">
        <v>315</v>
      </c>
      <c r="B19" s="132">
        <v>4000</v>
      </c>
    </row>
    <row r="20" spans="1:2" ht="33" customHeight="1">
      <c r="A20" s="136" t="s">
        <v>316</v>
      </c>
      <c r="B20" s="132">
        <v>20000</v>
      </c>
    </row>
    <row r="21" spans="1:2" ht="45.75" customHeight="1">
      <c r="A21" s="136" t="s">
        <v>317</v>
      </c>
      <c r="B21" s="132">
        <v>10000</v>
      </c>
    </row>
    <row r="22" spans="1:2" ht="28.5" customHeight="1">
      <c r="A22" s="136" t="s">
        <v>404</v>
      </c>
      <c r="B22" s="132">
        <v>20000</v>
      </c>
    </row>
    <row r="23" spans="1:2" ht="33.75" customHeight="1">
      <c r="A23" s="136" t="s">
        <v>318</v>
      </c>
      <c r="B23" s="132">
        <v>16044</v>
      </c>
    </row>
    <row r="24" spans="1:2" ht="50.25" customHeight="1">
      <c r="A24" s="135" t="s">
        <v>405</v>
      </c>
      <c r="B24" s="132">
        <v>72596</v>
      </c>
    </row>
    <row r="25" spans="1:2" ht="15.75">
      <c r="A25" s="67"/>
      <c r="B25" s="74"/>
    </row>
    <row r="26" spans="1:2" ht="15.75">
      <c r="A26" s="16"/>
      <c r="B26" s="75">
        <f>SUM(B6:B25)</f>
        <v>571791</v>
      </c>
    </row>
  </sheetData>
  <mergeCells count="3">
    <mergeCell ref="A1:B1"/>
    <mergeCell ref="A2:B3"/>
    <mergeCell ref="A4:A5"/>
  </mergeCells>
  <pageMargins left="0.7" right="0.7" top="0.75" bottom="0.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BF881F-1007-4B26-9A92-F0818B975EDE}">
  <dimension ref="A1:C15"/>
  <sheetViews>
    <sheetView workbookViewId="0" topLeftCell="A1">
      <selection pane="topLeft" activeCell="E20" sqref="E20"/>
    </sheetView>
  </sheetViews>
  <sheetFormatPr defaultRowHeight="15"/>
  <cols>
    <col min="1" max="1" width="33" customWidth="1"/>
    <col min="2" max="2" width="22" customWidth="1"/>
    <col min="3" max="3" width="29" customWidth="1"/>
  </cols>
  <sheetData>
    <row r="1" spans="1:3" ht="15">
      <c r="A1" s="183" t="s">
        <v>105</v>
      </c>
      <c r="B1" s="183"/>
      <c r="C1" s="183"/>
    </row>
    <row r="2" spans="1:3" ht="15">
      <c r="A2" s="183"/>
      <c r="B2" s="183"/>
      <c r="C2" s="183"/>
    </row>
    <row r="3" spans="1:3" ht="15">
      <c r="A3" s="233" t="s">
        <v>106</v>
      </c>
      <c r="B3" s="233"/>
      <c r="C3" s="233"/>
    </row>
    <row r="4" spans="1:3" ht="15">
      <c r="A4" s="233"/>
      <c r="B4" s="233"/>
      <c r="C4" s="233"/>
    </row>
    <row r="5" spans="1:3" ht="15">
      <c r="A5" s="234"/>
      <c r="B5" s="234"/>
      <c r="C5" s="234"/>
    </row>
    <row r="6" spans="1:3" ht="15.75">
      <c r="A6" s="186" t="s">
        <v>0</v>
      </c>
      <c r="B6" s="186" t="s">
        <v>1</v>
      </c>
      <c r="C6" s="23" t="s">
        <v>980</v>
      </c>
    </row>
    <row r="7" spans="1:3" ht="15.75">
      <c r="A7" s="187"/>
      <c r="B7" s="187"/>
      <c r="C7" s="23" t="s">
        <v>2</v>
      </c>
    </row>
    <row r="8" spans="1:3" ht="15.75">
      <c r="A8" s="235" t="s">
        <v>107</v>
      </c>
      <c r="B8" s="236"/>
      <c r="C8" s="24">
        <v>7447587</v>
      </c>
    </row>
    <row r="9" spans="1:3" ht="15.75">
      <c r="A9" s="227"/>
      <c r="B9" s="228"/>
      <c r="C9" s="229"/>
    </row>
    <row r="10" spans="1:3" ht="15.75">
      <c r="A10" s="25" t="s">
        <v>108</v>
      </c>
      <c r="B10" s="26" t="s">
        <v>117</v>
      </c>
      <c r="C10" s="24">
        <v>4903586</v>
      </c>
    </row>
    <row r="11" spans="1:3" ht="30">
      <c r="A11" s="26" t="s">
        <v>109</v>
      </c>
      <c r="B11" s="26" t="s">
        <v>110</v>
      </c>
      <c r="C11" s="27">
        <v>4903586</v>
      </c>
    </row>
    <row r="12" spans="1:3" ht="15.75">
      <c r="A12" s="230"/>
      <c r="B12" s="231"/>
      <c r="C12" s="232"/>
    </row>
    <row r="13" spans="1:3" ht="15.75">
      <c r="A13" s="25" t="s">
        <v>111</v>
      </c>
      <c r="B13" s="14" t="s">
        <v>116</v>
      </c>
      <c r="C13" s="24">
        <v>2544001</v>
      </c>
    </row>
    <row r="14" spans="1:3" ht="15">
      <c r="A14" s="26" t="s">
        <v>112</v>
      </c>
      <c r="B14" s="26" t="s">
        <v>114</v>
      </c>
      <c r="C14" s="27">
        <v>4988357</v>
      </c>
    </row>
    <row r="15" spans="1:3" ht="15">
      <c r="A15" s="26" t="s">
        <v>113</v>
      </c>
      <c r="B15" s="26" t="s">
        <v>115</v>
      </c>
      <c r="C15" s="27">
        <v>2444356</v>
      </c>
    </row>
  </sheetData>
  <mergeCells count="8">
    <mergeCell ref="A9:C9"/>
    <mergeCell ref="A12:C12"/>
    <mergeCell ref="A1:C2"/>
    <mergeCell ref="A3:C4"/>
    <mergeCell ref="A5:C5"/>
    <mergeCell ref="A6:A7"/>
    <mergeCell ref="B6:B7"/>
    <mergeCell ref="A8:B8"/>
  </mergeCells>
  <pageMargins left="0.7" right="0.7" top="0.75" bottom="0.75" header="0.3" footer="0.3"/>
  <pageSetup orientation="portrait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4FE045-BD7A-4E39-82B2-3449BC3B74B2}">
  <dimension ref="A1:B43"/>
  <sheetViews>
    <sheetView workbookViewId="0" topLeftCell="A4">
      <selection pane="topLeft" activeCell="E16" sqref="E16"/>
    </sheetView>
  </sheetViews>
  <sheetFormatPr defaultColWidth="9.14428571428571" defaultRowHeight="15.75"/>
  <cols>
    <col min="1" max="1" width="65.7142857142857" style="1" bestFit="1" customWidth="1"/>
    <col min="2" max="2" width="15.2857142857143" style="1" customWidth="1"/>
    <col min="3" max="16384" width="9.14285714285714" style="1"/>
  </cols>
  <sheetData>
    <row r="1" spans="1:2" ht="15.75">
      <c r="A1" s="15"/>
      <c r="B1" s="15"/>
    </row>
    <row r="2" spans="1:2" ht="15.75">
      <c r="A2" s="15"/>
      <c r="B2" s="138" t="s">
        <v>278</v>
      </c>
    </row>
    <row r="3" spans="1:2" ht="15.75">
      <c r="A3" s="15"/>
      <c r="B3" s="15"/>
    </row>
    <row r="4" spans="1:2" ht="15.75">
      <c r="A4" s="137" t="s">
        <v>279</v>
      </c>
      <c r="B4" s="15"/>
    </row>
    <row r="5" spans="1:2" ht="15.75">
      <c r="A5" s="15"/>
      <c r="B5" s="15"/>
    </row>
    <row r="6" spans="1:2" ht="31.5">
      <c r="A6" s="178" t="s">
        <v>0</v>
      </c>
      <c r="B6" s="18" t="s">
        <v>980</v>
      </c>
    </row>
    <row r="7" spans="1:2" ht="21" customHeight="1">
      <c r="A7" s="179"/>
      <c r="B7" s="7" t="s">
        <v>2</v>
      </c>
    </row>
    <row r="8" spans="1:2" ht="15.75">
      <c r="A8" s="3"/>
      <c r="B8" s="4"/>
    </row>
    <row r="9" spans="1:2" ht="15.75">
      <c r="A9" s="120" t="s">
        <v>491</v>
      </c>
      <c r="B9" s="121">
        <v>973</v>
      </c>
    </row>
    <row r="10" spans="1:2" ht="15.75">
      <c r="A10" s="120" t="s">
        <v>95</v>
      </c>
      <c r="B10" s="121">
        <v>3842</v>
      </c>
    </row>
    <row r="11" spans="1:2" ht="15.75">
      <c r="A11" s="120" t="s">
        <v>505</v>
      </c>
      <c r="B11" s="121">
        <v>599</v>
      </c>
    </row>
    <row r="12" spans="1:2" ht="15.75">
      <c r="A12" s="120" t="s">
        <v>280</v>
      </c>
      <c r="B12" s="121">
        <v>7169</v>
      </c>
    </row>
    <row r="13" spans="1:2" ht="15.75">
      <c r="A13" s="120" t="s">
        <v>509</v>
      </c>
      <c r="B13" s="121">
        <v>7028</v>
      </c>
    </row>
    <row r="14" spans="1:2" ht="31.5">
      <c r="A14" s="120" t="s">
        <v>96</v>
      </c>
      <c r="B14" s="121">
        <v>8310</v>
      </c>
    </row>
    <row r="15" spans="1:2" ht="15.75">
      <c r="A15" s="120" t="s">
        <v>609</v>
      </c>
      <c r="B15" s="121">
        <v>114934</v>
      </c>
    </row>
    <row r="16" spans="1:2" ht="15.75">
      <c r="A16" s="120" t="s">
        <v>634</v>
      </c>
      <c r="B16" s="121">
        <v>4440</v>
      </c>
    </row>
    <row r="17" spans="1:2" ht="15.75">
      <c r="A17" s="120" t="s">
        <v>636</v>
      </c>
      <c r="B17" s="121">
        <v>3800</v>
      </c>
    </row>
    <row r="18" spans="1:2" ht="15.75">
      <c r="A18" s="120" t="s">
        <v>638</v>
      </c>
      <c r="B18" s="121">
        <v>5305</v>
      </c>
    </row>
    <row r="19" spans="1:2" ht="15.75">
      <c r="A19" s="120" t="s">
        <v>973</v>
      </c>
      <c r="B19" s="121">
        <v>1500</v>
      </c>
    </row>
    <row r="20" spans="1:2" ht="15.75">
      <c r="A20" s="120" t="s">
        <v>974</v>
      </c>
      <c r="B20" s="121">
        <v>891</v>
      </c>
    </row>
    <row r="21" spans="1:2" ht="31.5">
      <c r="A21" s="120" t="s">
        <v>975</v>
      </c>
      <c r="B21" s="121">
        <v>2300</v>
      </c>
    </row>
    <row r="22" spans="1:2" ht="15.75">
      <c r="A22" s="120" t="s">
        <v>723</v>
      </c>
      <c r="B22" s="121">
        <v>2211</v>
      </c>
    </row>
    <row r="23" spans="1:2" ht="15.75">
      <c r="A23" s="120" t="s">
        <v>733</v>
      </c>
      <c r="B23" s="121">
        <v>1836</v>
      </c>
    </row>
    <row r="24" spans="1:2" ht="15.75">
      <c r="A24" s="120" t="s">
        <v>78</v>
      </c>
      <c r="B24" s="121">
        <v>504109</v>
      </c>
    </row>
    <row r="25" spans="1:2" ht="15.75">
      <c r="A25" s="120" t="s">
        <v>80</v>
      </c>
      <c r="B25" s="121">
        <v>55210</v>
      </c>
    </row>
    <row r="26" spans="1:2" ht="15.75">
      <c r="A26" s="120" t="s">
        <v>81</v>
      </c>
      <c r="B26" s="121">
        <v>31953</v>
      </c>
    </row>
    <row r="27" spans="1:2" ht="31.5">
      <c r="A27" s="120" t="s">
        <v>796</v>
      </c>
      <c r="B27" s="121">
        <v>23112</v>
      </c>
    </row>
    <row r="28" spans="1:2" ht="15.75">
      <c r="A28" s="120" t="s">
        <v>798</v>
      </c>
      <c r="B28" s="121">
        <v>7806</v>
      </c>
    </row>
    <row r="29" spans="1:2" ht="31.5">
      <c r="A29" s="120" t="s">
        <v>976</v>
      </c>
      <c r="B29" s="121">
        <v>4036</v>
      </c>
    </row>
    <row r="30" spans="1:2" ht="15.75">
      <c r="A30" s="120" t="s">
        <v>104</v>
      </c>
      <c r="B30" s="121">
        <v>187</v>
      </c>
    </row>
    <row r="31" spans="1:2" ht="31.5">
      <c r="A31" s="120" t="s">
        <v>811</v>
      </c>
      <c r="B31" s="121">
        <v>26806</v>
      </c>
    </row>
    <row r="32" spans="1:2" ht="31.5">
      <c r="A32" s="120" t="s">
        <v>825</v>
      </c>
      <c r="B32" s="121">
        <v>39907</v>
      </c>
    </row>
    <row r="33" spans="1:2" ht="15.75">
      <c r="A33" s="120" t="s">
        <v>965</v>
      </c>
      <c r="B33" s="121">
        <v>1264</v>
      </c>
    </row>
    <row r="34" spans="1:2" ht="31.5">
      <c r="A34" s="120" t="s">
        <v>101</v>
      </c>
      <c r="B34" s="121">
        <v>352690</v>
      </c>
    </row>
    <row r="35" spans="1:2" ht="47.25">
      <c r="A35" s="120" t="s">
        <v>281</v>
      </c>
      <c r="B35" s="121">
        <v>10025</v>
      </c>
    </row>
    <row r="36" spans="1:2" ht="31.5">
      <c r="A36" s="120" t="s">
        <v>282</v>
      </c>
      <c r="B36" s="121">
        <v>350</v>
      </c>
    </row>
    <row r="37" spans="1:2" ht="15.75">
      <c r="A37" s="120" t="s">
        <v>977</v>
      </c>
      <c r="B37" s="121">
        <v>194672</v>
      </c>
    </row>
    <row r="38" spans="1:2" ht="31.5">
      <c r="A38" s="120" t="s">
        <v>291</v>
      </c>
      <c r="B38" s="121">
        <v>104913</v>
      </c>
    </row>
    <row r="39" spans="1:2" ht="31.5">
      <c r="A39" s="120" t="s">
        <v>102</v>
      </c>
      <c r="B39" s="121">
        <v>18046</v>
      </c>
    </row>
    <row r="40" spans="1:2" ht="15.75">
      <c r="A40" s="120" t="s">
        <v>283</v>
      </c>
      <c r="B40" s="123">
        <v>638600</v>
      </c>
    </row>
    <row r="41" spans="1:2" ht="15.75">
      <c r="A41" s="22" t="s">
        <v>284</v>
      </c>
      <c r="B41" s="59">
        <f>SUM(B9:B40)</f>
        <v>2178824</v>
      </c>
    </row>
    <row r="42" spans="1:2" ht="15.75">
      <c r="A42" s="22" t="s">
        <v>285</v>
      </c>
      <c r="B42" s="60">
        <v>2724762</v>
      </c>
    </row>
    <row r="43" spans="1:2" ht="15.75">
      <c r="A43" s="61" t="s">
        <v>286</v>
      </c>
      <c r="B43" s="62">
        <f>SUM(B41:B42)</f>
        <v>4903586</v>
      </c>
    </row>
  </sheetData>
  <mergeCells count="1">
    <mergeCell ref="A6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Pielikums Nr.1</vt:lpstr>
      <vt:lpstr>Pielikums Nr.1.1</vt:lpstr>
      <vt:lpstr>Pielikums Nr.1.2</vt:lpstr>
      <vt:lpstr>Pielikums Nr.2.</vt:lpstr>
      <vt:lpstr>Pielikums Nr.2.1.</vt:lpstr>
      <vt:lpstr>Pielikums Nr.2.2</vt:lpstr>
      <vt:lpstr>Pielikums Nr.2.3</vt:lpstr>
      <vt:lpstr>Pielikums Nr.3</vt:lpstr>
      <vt:lpstr>Pielikums Nr.3.1</vt:lpstr>
      <vt:lpstr>Pielikums Nr.3.2</vt:lpstr>
      <vt:lpstr>Pielikums Nr.4.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Patmalniece</dc:creator>
  <cp:keywords/>
  <dc:description/>
  <cp:lastModifiedBy>Sandra Patmalniece</cp:lastModifiedBy>
  <cp:lastPrinted>2025-01-20T13:54:01Z</cp:lastPrinted>
  <dcterms:created xsi:type="dcterms:W3CDTF">2025-01-16T07:56:54Z</dcterms:created>
  <dcterms:modified xsi:type="dcterms:W3CDTF">2025-01-20T13:58:25Z</dcterms:modified>
  <cp:category/>
</cp:coreProperties>
</file>